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рабочий стол\Desktop\ELENA secretar\ȘEDINȚE  2026\proiecte de decizie\"/>
    </mc:Choice>
  </mc:AlternateContent>
  <bookViews>
    <workbookView xWindow="0" yWindow="0" windowWidth="15900" windowHeight="11040"/>
  </bookViews>
  <sheets>
    <sheet name="state 2026" sheetId="8" r:id="rId1"/>
    <sheet name="normative 2026" sheetId="7" r:id="rId2"/>
  </sheets>
  <definedNames>
    <definedName name="_xlnm.Print_Area" localSheetId="1">'normative 2026'!$B$3:$J$87</definedName>
    <definedName name="_xlnm.Print_Area" localSheetId="0">'state 2026'!$A$2:$H$147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0" i="8" l="1"/>
  <c r="G110" i="8"/>
  <c r="I34" i="8"/>
  <c r="H79" i="8"/>
  <c r="H132" i="8"/>
  <c r="G132" i="8"/>
  <c r="H129" i="8"/>
  <c r="G129" i="8"/>
  <c r="H126" i="8"/>
  <c r="G126" i="8"/>
  <c r="H121" i="8"/>
  <c r="G121" i="8"/>
  <c r="H116" i="8"/>
  <c r="G116" i="8"/>
  <c r="H113" i="8"/>
  <c r="G113" i="8"/>
  <c r="H104" i="8"/>
  <c r="G104" i="8"/>
  <c r="H99" i="8"/>
  <c r="G99" i="8"/>
  <c r="H95" i="8"/>
  <c r="G95" i="8"/>
  <c r="H92" i="8"/>
  <c r="G92" i="8"/>
  <c r="H84" i="8"/>
  <c r="G84" i="8"/>
  <c r="H80" i="8"/>
  <c r="G80" i="8"/>
  <c r="G79" i="8"/>
  <c r="H76" i="8"/>
  <c r="G76" i="8"/>
  <c r="H72" i="8"/>
  <c r="H67" i="8"/>
  <c r="H66" i="8"/>
  <c r="H63" i="8"/>
  <c r="H58" i="8"/>
  <c r="H57" i="8"/>
  <c r="H54" i="8"/>
  <c r="H47" i="8"/>
  <c r="H141" i="8" s="1"/>
  <c r="G47" i="8"/>
  <c r="G141" i="8" s="1"/>
  <c r="H39" i="8"/>
  <c r="G39" i="8"/>
  <c r="H34" i="8"/>
  <c r="G34" i="8"/>
  <c r="H23" i="8"/>
  <c r="H17" i="8"/>
  <c r="H137" i="8" s="1"/>
  <c r="G17" i="8"/>
  <c r="G139" i="8" l="1"/>
  <c r="H139" i="8"/>
  <c r="G100" i="8"/>
  <c r="G117" i="8"/>
  <c r="G140" i="8"/>
  <c r="G133" i="8"/>
  <c r="H138" i="8"/>
  <c r="G48" i="8"/>
  <c r="H133" i="8"/>
  <c r="H117" i="8"/>
  <c r="H100" i="8"/>
  <c r="H140" i="8"/>
  <c r="H48" i="8"/>
  <c r="H81" i="7"/>
  <c r="G28" i="7"/>
  <c r="G81" i="7" s="1"/>
  <c r="H60" i="7"/>
  <c r="G60" i="7"/>
  <c r="H51" i="7"/>
  <c r="G51" i="7"/>
  <c r="H36" i="7"/>
  <c r="H82" i="7" s="1"/>
  <c r="G36" i="7"/>
  <c r="G82" i="7" s="1"/>
  <c r="G134" i="8" l="1"/>
  <c r="H136" i="8"/>
  <c r="G136" i="8"/>
  <c r="H134" i="8"/>
  <c r="H79" i="7" l="1"/>
  <c r="G79" i="7"/>
  <c r="H74" i="7"/>
  <c r="G74" i="7"/>
  <c r="H67" i="7"/>
  <c r="G67" i="7"/>
  <c r="H23" i="7"/>
  <c r="G23" i="7"/>
  <c r="G80" i="7" s="1"/>
  <c r="H37" i="7" l="1"/>
  <c r="H75" i="7" s="1"/>
  <c r="H80" i="7"/>
  <c r="G37" i="7"/>
  <c r="G77" i="7" l="1"/>
  <c r="K75" i="7"/>
  <c r="G75" i="7"/>
  <c r="H77" i="7"/>
</calcChain>
</file>

<file path=xl/sharedStrings.xml><?xml version="1.0" encoding="utf-8"?>
<sst xmlns="http://schemas.openxmlformats.org/spreadsheetml/2006/main" count="224" uniqueCount="110">
  <si>
    <t>Codul funcției</t>
  </si>
  <si>
    <t>Denumirea funcției</t>
  </si>
  <si>
    <t>Numărul de unităţi aprobate în statele de personal</t>
  </si>
  <si>
    <t>Salariul tarifar (de funcție)</t>
  </si>
  <si>
    <t>Personal de conducere</t>
  </si>
  <si>
    <t>Total personal de conducere</t>
  </si>
  <si>
    <t xml:space="preserve">Asistent medical de familie superior </t>
  </si>
  <si>
    <t xml:space="preserve">Asistent medical  de familie </t>
  </si>
  <si>
    <t xml:space="preserve">Asistent medical comunitar </t>
  </si>
  <si>
    <t>Felcer laborant, laborant cu studii medii</t>
  </si>
  <si>
    <t>Total</t>
  </si>
  <si>
    <t>Infirmieră</t>
  </si>
  <si>
    <t>Personal  administrativ-gospodaresc</t>
  </si>
  <si>
    <t>Conducator auto</t>
  </si>
  <si>
    <t>Paznic</t>
  </si>
  <si>
    <t>Medic de familie</t>
  </si>
  <si>
    <t xml:space="preserve">Infirmieră </t>
  </si>
  <si>
    <t>Total pe instituţie, inclusiv:</t>
  </si>
  <si>
    <t>Numărul de funcţii calculate în conformitate cu normativele,  pe categorii de personal</t>
  </si>
  <si>
    <t>Numărul de unităţi calculate conform normativelor (1,0; 0,75; 0,5; 0,25)</t>
  </si>
  <si>
    <t>Numărul de unităţi întroduse suplimentar normativelor şi argumentate</t>
  </si>
  <si>
    <t>Salariul tarifar (de functie)</t>
  </si>
  <si>
    <t xml:space="preserve">Medic de familie </t>
  </si>
  <si>
    <t>Calculul normativului de personal în IMSP Centrul de Sanatate Lăpușna-Pașcani</t>
  </si>
  <si>
    <t>Total  CS Lapușna</t>
  </si>
  <si>
    <t>Infermieră</t>
  </si>
  <si>
    <t>Conducător auto</t>
  </si>
  <si>
    <t>Paznic/fochist</t>
  </si>
  <si>
    <t>Total IMSP CS Lăpușna-Pașcani</t>
  </si>
  <si>
    <t>Şef IMSP CS Lăpușna-Pașcani</t>
  </si>
  <si>
    <t>L.Andronic</t>
  </si>
  <si>
    <t>Statele de personal ale IMSP Centrul de Sanatate Lăpușna-Pașcani</t>
  </si>
  <si>
    <t>Total  CS Lăpușna</t>
  </si>
  <si>
    <t>Şef IMSP CS Lâpușna-Pașcani</t>
  </si>
  <si>
    <t>Operator cazangerie de gaz (sezonier)</t>
  </si>
  <si>
    <r>
      <t xml:space="preserve">Şef Centru de Sanatate </t>
    </r>
    <r>
      <rPr>
        <sz val="10"/>
        <rFont val="Times New Roman"/>
        <family val="1"/>
        <charset val="204"/>
      </rPr>
      <t>cu 25 % efort medic de familie</t>
    </r>
  </si>
  <si>
    <r>
      <t>Şef Centru de Sanatate (</t>
    </r>
    <r>
      <rPr>
        <sz val="10"/>
        <rFont val="Times New Roman"/>
        <family val="1"/>
        <charset val="204"/>
      </rPr>
      <t xml:space="preserve">cu 25 % efort medic de familie </t>
    </r>
    <r>
      <rPr>
        <sz val="11"/>
        <rFont val="Times New Roman"/>
        <family val="1"/>
        <charset val="204"/>
      </rPr>
      <t>)</t>
    </r>
  </si>
  <si>
    <t>Asistent medical sala de proceduri</t>
  </si>
  <si>
    <t>Total OS Anini</t>
  </si>
  <si>
    <t>Total OS Rusca</t>
  </si>
  <si>
    <t>Total OS Pervomaiscoe</t>
  </si>
  <si>
    <t>Total OMF Pașcani</t>
  </si>
  <si>
    <t>Total OMF Pereni</t>
  </si>
  <si>
    <t>Total OMF Secăreni</t>
  </si>
  <si>
    <t>Contabil</t>
  </si>
  <si>
    <t>Registrator medical</t>
  </si>
  <si>
    <t>Personal cu studii superioare</t>
  </si>
  <si>
    <t>Medici</t>
  </si>
  <si>
    <t>Personal cu studii profesional -tehnice de specialitate</t>
  </si>
  <si>
    <t>Medici  - Personal cu studii superioare</t>
  </si>
  <si>
    <t>Econoamă</t>
  </si>
  <si>
    <t>Felcer laborant</t>
  </si>
  <si>
    <t>medical comunitar</t>
  </si>
  <si>
    <t>Operator la punct termic (sezonier)</t>
  </si>
  <si>
    <t>Specialist în resurse umane</t>
  </si>
  <si>
    <t>Total personal cu studii superioare</t>
  </si>
  <si>
    <t xml:space="preserve">Total personal cu studii profesional-tehnice de specialitate </t>
  </si>
  <si>
    <t>Total personal administrativ-gospodăresc</t>
  </si>
  <si>
    <t>Personal cu studii superioare.Medici</t>
  </si>
  <si>
    <t>Total OMF Secareni</t>
  </si>
  <si>
    <t xml:space="preserve">Asistent medical  de familie superior </t>
  </si>
  <si>
    <t>Administator baza de date</t>
  </si>
  <si>
    <t xml:space="preserve">Asistent medical  de familie cu 25% efort asistent </t>
  </si>
  <si>
    <t xml:space="preserve"> </t>
  </si>
  <si>
    <t>Personal auxiliar sanitar</t>
  </si>
  <si>
    <t>Total personal auxiliar sanitar</t>
  </si>
  <si>
    <t>Personal cu studii  superioare</t>
  </si>
  <si>
    <t>Personal cu studii profesional-tehnice de specialitate</t>
  </si>
  <si>
    <t>Personal administrativ-gospodaresc</t>
  </si>
  <si>
    <t>Specialist in resurse umane</t>
  </si>
  <si>
    <t>Administrator baze de date</t>
  </si>
  <si>
    <r>
      <t xml:space="preserve">OMF Secăreni </t>
    </r>
    <r>
      <rPr>
        <sz val="11"/>
        <rFont val="Times New Roman"/>
        <family val="1"/>
        <charset val="204"/>
      </rPr>
      <t>populația 995</t>
    </r>
  </si>
  <si>
    <t>reducere 0,25</t>
  </si>
  <si>
    <t>reducere0,25</t>
  </si>
  <si>
    <t>s-a introdus 0,25</t>
  </si>
  <si>
    <t>pentru anul 2026        nivelul II,categoria II</t>
  </si>
  <si>
    <t>populatia - 8375</t>
  </si>
  <si>
    <r>
      <t>OMF Secăreni</t>
    </r>
    <r>
      <rPr>
        <sz val="11"/>
        <rFont val="Times New Roman"/>
        <family val="1"/>
        <charset val="204"/>
      </rPr>
      <t xml:space="preserve"> populația 976</t>
    </r>
  </si>
  <si>
    <t>Medic de familie (976 : 1500 =0.65)</t>
  </si>
  <si>
    <t>Asistent medical de familie (976 :750=1.301)</t>
  </si>
  <si>
    <t>Asistent medical comunitar (976 : 2000 =0.488 )</t>
  </si>
  <si>
    <r>
      <t xml:space="preserve">OMF Pereni </t>
    </r>
    <r>
      <rPr>
        <sz val="11"/>
        <rFont val="Times New Roman"/>
        <family val="1"/>
        <charset val="204"/>
      </rPr>
      <t>populația 851</t>
    </r>
  </si>
  <si>
    <t>Medic de familie (851 : 1500 =0.567)</t>
  </si>
  <si>
    <t>Asistent medical de familie (851:750=1.135)</t>
  </si>
  <si>
    <t xml:space="preserve">Asistent medical comunitar (851:2000=0.4255) </t>
  </si>
  <si>
    <r>
      <t xml:space="preserve">OMF Pașcani </t>
    </r>
    <r>
      <rPr>
        <sz val="11"/>
        <rFont val="Times New Roman"/>
        <family val="1"/>
        <charset val="204"/>
      </rPr>
      <t>populația 1012</t>
    </r>
  </si>
  <si>
    <t>Asistent medical de familie (1012:750=1.349)</t>
  </si>
  <si>
    <t xml:space="preserve">Asistent medical comunitar (1012:2000=0.506) </t>
  </si>
  <si>
    <t>Medic de familie (1012 : 1500 =0.675)</t>
  </si>
  <si>
    <r>
      <t xml:space="preserve">OS Pervomaiscoe </t>
    </r>
    <r>
      <rPr>
        <sz val="11"/>
        <rFont val="Times New Roman"/>
        <family val="1"/>
        <charset val="204"/>
      </rPr>
      <t>populatia 545</t>
    </r>
  </si>
  <si>
    <t>Medic de familie (545 : 1500=0.36)</t>
  </si>
  <si>
    <t>Asistent medical de familie 545/750=0,726</t>
  </si>
  <si>
    <t>Asistent medical comunitar (545:2000=0,273)</t>
  </si>
  <si>
    <r>
      <t xml:space="preserve">OS Rusca </t>
    </r>
    <r>
      <rPr>
        <sz val="11"/>
        <rFont val="Times New Roman"/>
        <family val="1"/>
        <charset val="204"/>
      </rPr>
      <t>populatia 118</t>
    </r>
  </si>
  <si>
    <t>Asistent medical de familie cu 25% efort asistent medical comunitar 118/750=0,157</t>
  </si>
  <si>
    <r>
      <t xml:space="preserve">OS  Anini  </t>
    </r>
    <r>
      <rPr>
        <sz val="11"/>
        <rFont val="Times New Roman"/>
        <family val="1"/>
        <charset val="204"/>
      </rPr>
      <t>populatia 128</t>
    </r>
  </si>
  <si>
    <t>Asistent medical de familie cu 25% efort asistent medical comunitar 128/750=0,170</t>
  </si>
  <si>
    <r>
      <t xml:space="preserve">CS lapușna </t>
    </r>
    <r>
      <rPr>
        <sz val="11"/>
        <rFont val="Times New Roman"/>
        <family val="1"/>
        <charset val="204"/>
      </rPr>
      <t>populaţia - 4745</t>
    </r>
  </si>
  <si>
    <t>Medic de familie  4745:1500=3.163</t>
  </si>
  <si>
    <t>Asistent medical  de familie (4745:750=6.327)</t>
  </si>
  <si>
    <t>O.Lujan</t>
  </si>
  <si>
    <t>Asistent medical comunitar (4745:2000=2.372)</t>
  </si>
  <si>
    <t>pentru anul 2026</t>
  </si>
  <si>
    <t>populația înregistrată 8375</t>
  </si>
  <si>
    <r>
      <t>CS Lăpușna</t>
    </r>
    <r>
      <rPr>
        <sz val="11"/>
        <rFont val="Times New Roman"/>
        <family val="1"/>
        <charset val="204"/>
      </rPr>
      <t xml:space="preserve"> populaţia - 4745</t>
    </r>
  </si>
  <si>
    <t>Executat:</t>
  </si>
  <si>
    <t>Anexa</t>
  </si>
  <si>
    <t>la Decizia Consiliului raional Hîncești</t>
  </si>
  <si>
    <t>nr.01/____din 30.01.2026</t>
  </si>
  <si>
    <t>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</si>
</sst>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l_e_i_-;\-* #,##0.00\ _l_e_i_-;_-* &quot;-&quot;??\ _l_e_i_-;_-@_-"/>
  </numFmts>
  <fonts count="23">
    <font>
      <sz val="10"/>
      <name val="Arial Cyr"/>
      <charset val="238"/>
    </font>
    <font>
      <sz val="10"/>
      <name val="Arial Cyr"/>
      <charset val="238"/>
    </font>
    <font>
      <sz val="8"/>
      <name val="Arial Cyr"/>
      <charset val="238"/>
    </font>
    <font>
      <b/>
      <sz val="10"/>
      <name val="Arial Cyr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color indexed="10"/>
      <name val="Arial Cyr"/>
      <charset val="204"/>
    </font>
    <font>
      <sz val="10"/>
      <color indexed="8"/>
      <name val="Arial Cyr"/>
      <charset val="238"/>
    </font>
    <font>
      <sz val="11"/>
      <color indexed="10"/>
      <name val="Times New Roman"/>
      <family val="1"/>
      <charset val="204"/>
    </font>
    <font>
      <b/>
      <sz val="11"/>
      <color indexed="10"/>
      <name val="Times New Roman"/>
      <family val="1"/>
      <charset val="204"/>
    </font>
    <font>
      <b/>
      <sz val="10"/>
      <color indexed="10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Arial Cyr"/>
      <charset val="238"/>
    </font>
    <font>
      <b/>
      <i/>
      <sz val="10"/>
      <name val="Arial Cyr"/>
      <charset val="204"/>
    </font>
    <font>
      <sz val="10"/>
      <name val="Arial Cyr"/>
      <charset val="204"/>
    </font>
    <font>
      <b/>
      <sz val="10"/>
      <name val="Arial Cyr"/>
      <charset val="238"/>
    </font>
    <font>
      <sz val="11"/>
      <color theme="0"/>
      <name val="Calibri"/>
      <family val="2"/>
      <charset val="204"/>
      <scheme val="minor"/>
    </font>
    <font>
      <b/>
      <i/>
      <sz val="11"/>
      <name val="Times New Roman"/>
      <family val="1"/>
      <charset val="204"/>
    </font>
    <font>
      <b/>
      <i/>
      <sz val="10"/>
      <name val="Arial Cyr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0" fillId="3" borderId="0" applyNumberFormat="0" applyBorder="0" applyAlignment="0" applyProtection="0"/>
    <xf numFmtId="43" fontId="1" fillId="0" borderId="0" applyFont="0" applyFill="0" applyBorder="0" applyAlignment="0" applyProtection="0"/>
  </cellStyleXfs>
  <cellXfs count="164">
    <xf numFmtId="0" fontId="0" fillId="0" borderId="0" xfId="0"/>
    <xf numFmtId="0" fontId="10" fillId="0" borderId="0" xfId="0" applyFont="1" applyAlignment="1">
      <alignment horizontal="left"/>
    </xf>
    <xf numFmtId="0" fontId="11" fillId="0" borderId="0" xfId="0" applyFont="1"/>
    <xf numFmtId="0" fontId="7" fillId="0" borderId="1" xfId="0" applyFont="1" applyBorder="1" applyAlignment="1">
      <alignment horizontal="center" vertical="center"/>
    </xf>
    <xf numFmtId="2" fontId="12" fillId="0" borderId="1" xfId="2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 wrapText="1"/>
    </xf>
    <xf numFmtId="2" fontId="9" fillId="0" borderId="1" xfId="2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2" fontId="9" fillId="0" borderId="1" xfId="0" applyNumberFormat="1" applyFont="1" applyBorder="1"/>
    <xf numFmtId="2" fontId="5" fillId="0" borderId="1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6" fillId="0" borderId="0" xfId="0" applyFont="1"/>
    <xf numFmtId="0" fontId="0" fillId="0" borderId="1" xfId="0" applyBorder="1"/>
    <xf numFmtId="0" fontId="16" fillId="0" borderId="0" xfId="0" applyFont="1"/>
    <xf numFmtId="2" fontId="0" fillId="0" borderId="0" xfId="0" applyNumberFormat="1"/>
    <xf numFmtId="0" fontId="9" fillId="0" borderId="2" xfId="0" applyFont="1" applyBorder="1"/>
    <xf numFmtId="0" fontId="9" fillId="0" borderId="3" xfId="0" applyFont="1" applyBorder="1"/>
    <xf numFmtId="0" fontId="9" fillId="0" borderId="4" xfId="0" applyFont="1" applyBorder="1"/>
    <xf numFmtId="0" fontId="17" fillId="0" borderId="0" xfId="0" applyFont="1"/>
    <xf numFmtId="2" fontId="0" fillId="0" borderId="1" xfId="0" applyNumberFormat="1" applyBorder="1"/>
    <xf numFmtId="2" fontId="3" fillId="0" borderId="1" xfId="0" applyNumberFormat="1" applyFont="1" applyBorder="1"/>
    <xf numFmtId="2" fontId="17" fillId="0" borderId="1" xfId="0" applyNumberFormat="1" applyFont="1" applyBorder="1"/>
    <xf numFmtId="2" fontId="18" fillId="0" borderId="1" xfId="0" applyNumberFormat="1" applyFont="1" applyBorder="1"/>
    <xf numFmtId="2" fontId="19" fillId="0" borderId="1" xfId="0" applyNumberFormat="1" applyFont="1" applyBorder="1"/>
    <xf numFmtId="0" fontId="6" fillId="0" borderId="0" xfId="0" applyFont="1" applyAlignment="1">
      <alignment horizontal="left"/>
    </xf>
    <xf numFmtId="0" fontId="7" fillId="0" borderId="1" xfId="0" applyFont="1" applyBorder="1" applyAlignment="1">
      <alignment horizontal="center" vertical="center" wrapText="1"/>
    </xf>
    <xf numFmtId="0" fontId="11" fillId="0" borderId="1" xfId="0" applyFont="1" applyBorder="1"/>
    <xf numFmtId="2" fontId="21" fillId="0" borderId="1" xfId="0" applyNumberFormat="1" applyFont="1" applyBorder="1" applyAlignment="1">
      <alignment horizontal="center" vertical="center"/>
    </xf>
    <xf numFmtId="2" fontId="22" fillId="0" borderId="1" xfId="0" applyNumberFormat="1" applyFont="1" applyBorder="1"/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2" borderId="2" xfId="1" applyFont="1" applyFill="1" applyBorder="1" applyAlignment="1">
      <alignment horizontal="left"/>
    </xf>
    <xf numFmtId="0" fontId="5" fillId="2" borderId="3" xfId="1" applyFont="1" applyFill="1" applyBorder="1" applyAlignment="1">
      <alignment horizontal="left"/>
    </xf>
    <xf numFmtId="0" fontId="5" fillId="2" borderId="4" xfId="1" applyFont="1" applyFill="1" applyBorder="1" applyAlignment="1">
      <alignment horizontal="left"/>
    </xf>
    <xf numFmtId="0" fontId="6" fillId="0" borderId="0" xfId="0" applyFont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0" fillId="5" borderId="0" xfId="0" applyFill="1"/>
    <xf numFmtId="0" fontId="3" fillId="5" borderId="0" xfId="0" applyFont="1" applyFill="1"/>
    <xf numFmtId="0" fontId="7" fillId="5" borderId="1" xfId="0" applyFont="1" applyFill="1" applyBorder="1" applyAlignment="1">
      <alignment horizontal="center" vertical="center" wrapText="1"/>
    </xf>
    <xf numFmtId="0" fontId="0" fillId="5" borderId="1" xfId="0" applyFill="1" applyBorder="1"/>
    <xf numFmtId="2" fontId="9" fillId="5" borderId="1" xfId="0" applyNumberFormat="1" applyFont="1" applyFill="1" applyBorder="1" applyAlignment="1">
      <alignment horizontal="center" vertical="center" wrapText="1"/>
    </xf>
    <xf numFmtId="2" fontId="4" fillId="5" borderId="1" xfId="0" applyNumberFormat="1" applyFont="1" applyFill="1" applyBorder="1" applyAlignment="1">
      <alignment horizontal="center" vertical="center" wrapText="1"/>
    </xf>
    <xf numFmtId="2" fontId="5" fillId="5" borderId="1" xfId="0" applyNumberFormat="1" applyFont="1" applyFill="1" applyBorder="1" applyAlignment="1">
      <alignment horizontal="center" vertical="center" wrapText="1"/>
    </xf>
    <xf numFmtId="2" fontId="7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left"/>
    </xf>
    <xf numFmtId="2" fontId="9" fillId="5" borderId="1" xfId="0" applyNumberFormat="1" applyFont="1" applyFill="1" applyBorder="1"/>
    <xf numFmtId="2" fontId="9" fillId="5" borderId="1" xfId="0" applyNumberFormat="1" applyFont="1" applyFill="1" applyBorder="1" applyAlignment="1">
      <alignment horizontal="center" vertical="center"/>
    </xf>
    <xf numFmtId="2" fontId="5" fillId="5" borderId="1" xfId="0" applyNumberFormat="1" applyFont="1" applyFill="1" applyBorder="1" applyAlignment="1">
      <alignment horizontal="center" vertical="center"/>
    </xf>
    <xf numFmtId="2" fontId="9" fillId="5" borderId="1" xfId="2" applyNumberFormat="1" applyFont="1" applyFill="1" applyBorder="1" applyAlignment="1">
      <alignment horizontal="center" vertical="center"/>
    </xf>
    <xf numFmtId="2" fontId="6" fillId="5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/>
    <xf numFmtId="2" fontId="5" fillId="5" borderId="7" xfId="0" applyNumberFormat="1" applyFont="1" applyFill="1" applyBorder="1" applyAlignment="1">
      <alignment horizontal="center" vertical="center"/>
    </xf>
    <xf numFmtId="2" fontId="0" fillId="5" borderId="0" xfId="0" applyNumberFormat="1" applyFill="1"/>
    <xf numFmtId="2" fontId="12" fillId="5" borderId="1" xfId="2" applyNumberFormat="1" applyFont="1" applyFill="1" applyBorder="1" applyAlignment="1">
      <alignment horizontal="center" vertical="center"/>
    </xf>
    <xf numFmtId="2" fontId="5" fillId="5" borderId="1" xfId="2" applyNumberFormat="1" applyFont="1" applyFill="1" applyBorder="1" applyAlignment="1">
      <alignment horizontal="center" vertical="center"/>
    </xf>
    <xf numFmtId="0" fontId="6" fillId="5" borderId="0" xfId="0" applyFont="1" applyFill="1" applyAlignment="1">
      <alignment horizontal="left"/>
    </xf>
    <xf numFmtId="0" fontId="10" fillId="5" borderId="0" xfId="0" applyFont="1" applyFill="1" applyAlignment="1">
      <alignment horizontal="left"/>
    </xf>
    <xf numFmtId="0" fontId="8" fillId="5" borderId="0" xfId="0" applyFont="1" applyFill="1" applyAlignment="1">
      <alignment horizontal="center" vertical="center"/>
    </xf>
    <xf numFmtId="0" fontId="13" fillId="5" borderId="0" xfId="2" applyNumberFormat="1" applyFont="1" applyFill="1" applyBorder="1" applyAlignment="1">
      <alignment horizontal="center" vertical="center"/>
    </xf>
    <xf numFmtId="0" fontId="0" fillId="6" borderId="0" xfId="0" applyFill="1"/>
    <xf numFmtId="2" fontId="5" fillId="6" borderId="1" xfId="0" applyNumberFormat="1" applyFont="1" applyFill="1" applyBorder="1" applyAlignment="1">
      <alignment horizontal="center" vertical="center"/>
    </xf>
    <xf numFmtId="0" fontId="0" fillId="6" borderId="1" xfId="0" applyFill="1" applyBorder="1"/>
    <xf numFmtId="2" fontId="6" fillId="6" borderId="1" xfId="0" applyNumberFormat="1" applyFont="1" applyFill="1" applyBorder="1" applyAlignment="1">
      <alignment horizontal="center" vertical="center"/>
    </xf>
    <xf numFmtId="2" fontId="5" fillId="6" borderId="1" xfId="1" applyNumberFormat="1" applyFont="1" applyFill="1" applyBorder="1" applyAlignment="1">
      <alignment horizontal="center" vertical="center"/>
    </xf>
    <xf numFmtId="2" fontId="21" fillId="7" borderId="1" xfId="0" applyNumberFormat="1" applyFont="1" applyFill="1" applyBorder="1" applyAlignment="1">
      <alignment horizontal="center" vertical="center"/>
    </xf>
    <xf numFmtId="2" fontId="6" fillId="7" borderId="1" xfId="0" applyNumberFormat="1" applyFont="1" applyFill="1" applyBorder="1" applyAlignment="1">
      <alignment horizontal="center" vertical="center"/>
    </xf>
    <xf numFmtId="2" fontId="9" fillId="8" borderId="1" xfId="0" applyNumberFormat="1" applyFont="1" applyFill="1" applyBorder="1" applyAlignment="1">
      <alignment horizontal="center" vertical="center"/>
    </xf>
    <xf numFmtId="2" fontId="6" fillId="8" borderId="1" xfId="0" applyNumberFormat="1" applyFont="1" applyFill="1" applyBorder="1" applyAlignment="1">
      <alignment horizontal="center" vertical="center"/>
    </xf>
    <xf numFmtId="2" fontId="21" fillId="8" borderId="1" xfId="0" applyNumberFormat="1" applyFont="1" applyFill="1" applyBorder="1" applyAlignment="1">
      <alignment horizontal="center" vertical="center"/>
    </xf>
    <xf numFmtId="2" fontId="6" fillId="4" borderId="1" xfId="0" applyNumberFormat="1" applyFont="1" applyFill="1" applyBorder="1" applyAlignment="1">
      <alignment horizontal="center" vertical="center"/>
    </xf>
    <xf numFmtId="2" fontId="21" fillId="4" borderId="1" xfId="0" applyNumberFormat="1" applyFont="1" applyFill="1" applyBorder="1" applyAlignment="1">
      <alignment horizontal="center" vertical="center" wrapText="1"/>
    </xf>
    <xf numFmtId="2" fontId="21" fillId="9" borderId="1" xfId="0" applyNumberFormat="1" applyFont="1" applyFill="1" applyBorder="1" applyAlignment="1">
      <alignment horizontal="center" vertical="center"/>
    </xf>
    <xf numFmtId="2" fontId="6" fillId="9" borderId="1" xfId="0" applyNumberFormat="1" applyFont="1" applyFill="1" applyBorder="1" applyAlignment="1">
      <alignment horizontal="center" vertical="center"/>
    </xf>
    <xf numFmtId="0" fontId="8" fillId="5" borderId="0" xfId="0" applyFont="1" applyFill="1" applyAlignment="1">
      <alignment horizontal="left"/>
    </xf>
    <xf numFmtId="0" fontId="8" fillId="0" borderId="0" xfId="0" applyFont="1"/>
    <xf numFmtId="2" fontId="3" fillId="10" borderId="1" xfId="0" applyNumberFormat="1" applyFont="1" applyFill="1" applyBorder="1"/>
    <xf numFmtId="0" fontId="5" fillId="0" borderId="8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21" fillId="0" borderId="2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2" borderId="2" xfId="1" applyFont="1" applyFill="1" applyBorder="1" applyAlignment="1">
      <alignment horizontal="left"/>
    </xf>
    <xf numFmtId="0" fontId="5" fillId="2" borderId="3" xfId="1" applyFont="1" applyFill="1" applyBorder="1" applyAlignment="1">
      <alignment horizontal="left"/>
    </xf>
    <xf numFmtId="0" fontId="5" fillId="2" borderId="4" xfId="1" applyFont="1" applyFill="1" applyBorder="1" applyAlignment="1">
      <alignment horizontal="left"/>
    </xf>
    <xf numFmtId="0" fontId="12" fillId="0" borderId="2" xfId="0" applyFont="1" applyBorder="1" applyAlignment="1">
      <alignment horizontal="center" wrapText="1"/>
    </xf>
    <xf numFmtId="0" fontId="12" fillId="0" borderId="3" xfId="0" applyFont="1" applyBorder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0" fontId="6" fillId="0" borderId="1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21" fillId="0" borderId="4" xfId="0" applyFont="1" applyBorder="1" applyAlignment="1">
      <alignment horizontal="left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>
      <alignment horizontal="left" wrapText="1"/>
    </xf>
    <xf numFmtId="0" fontId="9" fillId="0" borderId="3" xfId="0" applyFont="1" applyBorder="1" applyAlignment="1">
      <alignment horizontal="left" wrapText="1"/>
    </xf>
    <xf numFmtId="0" fontId="9" fillId="0" borderId="4" xfId="0" applyFont="1" applyBorder="1" applyAlignment="1">
      <alignment horizontal="left" wrapText="1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2" xfId="0" applyFont="1" applyBorder="1" applyAlignment="1">
      <alignment horizontal="left" vertical="top" wrapText="1"/>
    </xf>
    <xf numFmtId="0" fontId="6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5" fillId="5" borderId="0" xfId="0" applyFont="1" applyFill="1" applyAlignment="1">
      <alignment horizontal="center"/>
    </xf>
    <xf numFmtId="0" fontId="7" fillId="5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/>
    </xf>
    <xf numFmtId="0" fontId="9" fillId="5" borderId="2" xfId="0" applyFont="1" applyFill="1" applyBorder="1" applyAlignment="1">
      <alignment horizontal="left" vertical="center" wrapText="1"/>
    </xf>
    <xf numFmtId="0" fontId="9" fillId="5" borderId="3" xfId="0" applyFont="1" applyFill="1" applyBorder="1" applyAlignment="1">
      <alignment horizontal="left" vertical="center" wrapText="1"/>
    </xf>
    <xf numFmtId="0" fontId="9" fillId="5" borderId="4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vertical="top" wrapText="1"/>
    </xf>
    <xf numFmtId="0" fontId="9" fillId="5" borderId="1" xfId="0" applyFont="1" applyFill="1" applyBorder="1" applyAlignment="1">
      <alignment horizontal="left"/>
    </xf>
    <xf numFmtId="0" fontId="9" fillId="5" borderId="2" xfId="0" applyFont="1" applyFill="1" applyBorder="1" applyAlignment="1">
      <alignment horizontal="left"/>
    </xf>
    <xf numFmtId="0" fontId="9" fillId="5" borderId="3" xfId="0" applyFont="1" applyFill="1" applyBorder="1" applyAlignment="1">
      <alignment horizontal="left"/>
    </xf>
    <xf numFmtId="0" fontId="9" fillId="5" borderId="4" xfId="0" applyFont="1" applyFill="1" applyBorder="1" applyAlignment="1">
      <alignment horizontal="left"/>
    </xf>
    <xf numFmtId="0" fontId="5" fillId="5" borderId="1" xfId="0" applyFont="1" applyFill="1" applyBorder="1" applyAlignment="1">
      <alignment horizontal="left"/>
    </xf>
    <xf numFmtId="0" fontId="9" fillId="5" borderId="1" xfId="0" applyFont="1" applyFill="1" applyBorder="1" applyAlignment="1">
      <alignment horizontal="left" wrapText="1"/>
    </xf>
    <xf numFmtId="0" fontId="9" fillId="5" borderId="2" xfId="0" applyFont="1" applyFill="1" applyBorder="1" applyAlignment="1">
      <alignment horizontal="left" wrapText="1"/>
    </xf>
    <xf numFmtId="0" fontId="9" fillId="5" borderId="3" xfId="0" applyFont="1" applyFill="1" applyBorder="1" applyAlignment="1">
      <alignment horizontal="left" wrapText="1"/>
    </xf>
    <xf numFmtId="0" fontId="9" fillId="5" borderId="4" xfId="0" applyFont="1" applyFill="1" applyBorder="1" applyAlignment="1">
      <alignment horizontal="left" wrapText="1"/>
    </xf>
    <xf numFmtId="0" fontId="5" fillId="6" borderId="1" xfId="1" applyFont="1" applyFill="1" applyBorder="1" applyAlignment="1">
      <alignment horizontal="left"/>
    </xf>
    <xf numFmtId="0" fontId="5" fillId="6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5" borderId="1" xfId="1" applyFont="1" applyFill="1" applyBorder="1" applyAlignment="1">
      <alignment horizontal="left"/>
    </xf>
    <xf numFmtId="0" fontId="12" fillId="5" borderId="1" xfId="0" applyFont="1" applyFill="1" applyBorder="1" applyAlignment="1">
      <alignment horizontal="center" wrapText="1"/>
    </xf>
    <xf numFmtId="0" fontId="6" fillId="5" borderId="1" xfId="0" applyFont="1" applyFill="1" applyBorder="1" applyAlignment="1">
      <alignment horizontal="left"/>
    </xf>
  </cellXfs>
  <cellStyles count="3">
    <cellStyle name="Акцент3" xfId="1" builtinId="37"/>
    <cellStyle name="Обычный" xfId="0" builtinId="0"/>
    <cellStyle name="Финансовый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46"/>
  <sheetViews>
    <sheetView tabSelected="1" workbookViewId="0">
      <selection activeCell="B22" sqref="B22:F22"/>
    </sheetView>
  </sheetViews>
  <sheetFormatPr defaultRowHeight="12.75"/>
  <cols>
    <col min="1" max="1" width="9.28515625" customWidth="1"/>
    <col min="6" max="6" width="21.28515625" customWidth="1"/>
    <col min="7" max="7" width="22.140625" customWidth="1"/>
    <col min="8" max="8" width="11.85546875" customWidth="1"/>
    <col min="9" max="10" width="9.5703125" hidden="1" customWidth="1"/>
    <col min="11" max="13" width="9.140625" hidden="1" customWidth="1"/>
    <col min="16" max="16" width="27.42578125" customWidth="1"/>
  </cols>
  <sheetData>
    <row r="2" spans="1:12" ht="15.75">
      <c r="F2" s="129" t="s">
        <v>106</v>
      </c>
      <c r="G2" s="129"/>
    </row>
    <row r="3" spans="1:12" ht="15.75">
      <c r="E3" s="129" t="s">
        <v>107</v>
      </c>
      <c r="F3" s="129"/>
      <c r="G3" s="129"/>
    </row>
    <row r="4" spans="1:12" ht="15.75">
      <c r="E4" s="129" t="s">
        <v>108</v>
      </c>
      <c r="F4" s="129"/>
      <c r="G4" s="129"/>
    </row>
    <row r="5" spans="1:12" ht="15.75">
      <c r="E5" s="129" t="s">
        <v>109</v>
      </c>
      <c r="F5" s="129"/>
      <c r="G5" s="129"/>
    </row>
    <row r="6" spans="1:12" ht="15.75">
      <c r="E6" s="129"/>
      <c r="F6" s="129"/>
      <c r="G6" s="129"/>
    </row>
    <row r="7" spans="1:12" ht="15.75">
      <c r="E7" s="40" t="s">
        <v>63</v>
      </c>
      <c r="F7" s="129"/>
      <c r="G7" s="129"/>
    </row>
    <row r="8" spans="1:12" ht="15.75">
      <c r="E8" s="17"/>
    </row>
    <row r="9" spans="1:12" ht="18.75">
      <c r="A9" s="6"/>
      <c r="B9" s="130" t="s">
        <v>31</v>
      </c>
      <c r="C9" s="130"/>
      <c r="D9" s="130"/>
      <c r="E9" s="130"/>
      <c r="F9" s="130"/>
      <c r="G9" s="130"/>
    </row>
    <row r="10" spans="1:12" ht="18.75">
      <c r="A10" s="6"/>
      <c r="B10" s="130" t="s">
        <v>102</v>
      </c>
      <c r="C10" s="130"/>
      <c r="D10" s="130"/>
      <c r="E10" s="130"/>
      <c r="F10" s="130"/>
      <c r="G10" s="130"/>
    </row>
    <row r="11" spans="1:12" ht="14.25">
      <c r="A11" s="6"/>
      <c r="D11" s="19" t="s">
        <v>103</v>
      </c>
      <c r="G11" s="24"/>
      <c r="H11" s="24"/>
      <c r="J11">
        <v>-270</v>
      </c>
    </row>
    <row r="12" spans="1:12">
      <c r="A12" s="131" t="s">
        <v>0</v>
      </c>
      <c r="B12" s="121" t="s">
        <v>1</v>
      </c>
      <c r="C12" s="121"/>
      <c r="D12" s="121"/>
      <c r="E12" s="121"/>
      <c r="F12" s="121"/>
      <c r="G12" s="121" t="s">
        <v>2</v>
      </c>
      <c r="H12" s="121" t="s">
        <v>3</v>
      </c>
      <c r="L12">
        <v>8375</v>
      </c>
    </row>
    <row r="13" spans="1:12">
      <c r="A13" s="132"/>
      <c r="B13" s="121"/>
      <c r="C13" s="121"/>
      <c r="D13" s="121"/>
      <c r="E13" s="121"/>
      <c r="F13" s="121"/>
      <c r="G13" s="121"/>
      <c r="H13" s="121"/>
    </row>
    <row r="14" spans="1:12">
      <c r="A14" s="133"/>
      <c r="B14" s="121"/>
      <c r="C14" s="121"/>
      <c r="D14" s="121"/>
      <c r="E14" s="121"/>
      <c r="F14" s="121"/>
      <c r="G14" s="121"/>
      <c r="H14" s="121"/>
    </row>
    <row r="15" spans="1:12" ht="15.75">
      <c r="A15" s="41"/>
      <c r="B15" s="122" t="s">
        <v>4</v>
      </c>
      <c r="C15" s="123"/>
      <c r="D15" s="123"/>
      <c r="E15" s="123"/>
      <c r="F15" s="124"/>
      <c r="G15" s="31"/>
      <c r="H15" s="18"/>
    </row>
    <row r="16" spans="1:12" ht="15">
      <c r="A16" s="31">
        <v>134211</v>
      </c>
      <c r="B16" s="98" t="s">
        <v>35</v>
      </c>
      <c r="C16" s="99"/>
      <c r="D16" s="99"/>
      <c r="E16" s="99"/>
      <c r="F16" s="100"/>
      <c r="G16" s="10">
        <v>1</v>
      </c>
      <c r="H16" s="25">
        <v>20460</v>
      </c>
    </row>
    <row r="17" spans="1:10" ht="15">
      <c r="A17" s="31"/>
      <c r="B17" s="96" t="s">
        <v>5</v>
      </c>
      <c r="C17" s="97"/>
      <c r="D17" s="97"/>
      <c r="E17" s="97"/>
      <c r="F17" s="114"/>
      <c r="G17" s="79">
        <f>G16</f>
        <v>1</v>
      </c>
      <c r="H17" s="27">
        <f>H16</f>
        <v>20460</v>
      </c>
    </row>
    <row r="18" spans="1:10" ht="15">
      <c r="A18" s="3"/>
      <c r="B18" s="125" t="s">
        <v>104</v>
      </c>
      <c r="C18" s="126"/>
      <c r="D18" s="126"/>
      <c r="E18" s="126"/>
      <c r="F18" s="127"/>
      <c r="G18" s="13"/>
      <c r="H18" s="25"/>
      <c r="J18">
        <v>-57</v>
      </c>
    </row>
    <row r="19" spans="1:10" ht="15">
      <c r="A19" s="2"/>
      <c r="B19" s="85" t="s">
        <v>46</v>
      </c>
      <c r="C19" s="86"/>
      <c r="D19" s="86"/>
      <c r="E19" s="86"/>
      <c r="F19" s="87"/>
      <c r="G19" s="13"/>
      <c r="H19" s="25"/>
    </row>
    <row r="20" spans="1:10" ht="15">
      <c r="A20" s="32"/>
      <c r="B20" s="128" t="s">
        <v>47</v>
      </c>
      <c r="C20" s="86"/>
      <c r="D20" s="86"/>
      <c r="E20" s="86"/>
      <c r="F20" s="87"/>
      <c r="G20" s="13"/>
      <c r="H20" s="25"/>
    </row>
    <row r="21" spans="1:10" ht="15">
      <c r="A21" s="3">
        <v>221104</v>
      </c>
      <c r="B21" s="95" t="s">
        <v>15</v>
      </c>
      <c r="C21" s="95"/>
      <c r="D21" s="95"/>
      <c r="E21" s="95"/>
      <c r="F21" s="95"/>
      <c r="G21" s="5">
        <v>1.25</v>
      </c>
      <c r="H21" s="25">
        <v>24212.5</v>
      </c>
    </row>
    <row r="22" spans="1:10" ht="15">
      <c r="A22" s="3">
        <v>221104</v>
      </c>
      <c r="B22" s="95" t="s">
        <v>15</v>
      </c>
      <c r="C22" s="95"/>
      <c r="D22" s="95"/>
      <c r="E22" s="95"/>
      <c r="F22" s="95"/>
      <c r="G22" s="5">
        <v>2</v>
      </c>
      <c r="H22" s="25">
        <v>36340</v>
      </c>
    </row>
    <row r="23" spans="1:10" ht="15">
      <c r="A23" s="3"/>
      <c r="B23" s="96" t="s">
        <v>55</v>
      </c>
      <c r="C23" s="97"/>
      <c r="D23" s="97"/>
      <c r="E23" s="97"/>
      <c r="F23" s="114"/>
      <c r="G23" s="73">
        <v>3.25</v>
      </c>
      <c r="H23" s="27">
        <f>H21+H22</f>
        <v>60552.5</v>
      </c>
    </row>
    <row r="24" spans="1:10" ht="15">
      <c r="A24" s="12"/>
      <c r="B24" s="88" t="s">
        <v>48</v>
      </c>
      <c r="C24" s="89"/>
      <c r="D24" s="89"/>
      <c r="E24" s="89"/>
      <c r="F24" s="90"/>
      <c r="G24" s="5"/>
      <c r="H24" s="25"/>
    </row>
    <row r="25" spans="1:10" ht="15">
      <c r="A25" s="3">
        <v>322101</v>
      </c>
      <c r="B25" s="92" t="s">
        <v>60</v>
      </c>
      <c r="C25" s="93"/>
      <c r="D25" s="93"/>
      <c r="E25" s="93"/>
      <c r="F25" s="94"/>
      <c r="G25" s="5">
        <v>1</v>
      </c>
      <c r="H25" s="25">
        <v>14950</v>
      </c>
    </row>
    <row r="26" spans="1:10" ht="15">
      <c r="A26" s="3">
        <v>322101</v>
      </c>
      <c r="B26" s="92" t="s">
        <v>7</v>
      </c>
      <c r="C26" s="93"/>
      <c r="D26" s="93"/>
      <c r="E26" s="93"/>
      <c r="F26" s="94"/>
      <c r="G26" s="5">
        <v>4.25</v>
      </c>
      <c r="H26" s="25">
        <v>48875</v>
      </c>
    </row>
    <row r="27" spans="1:10" ht="15">
      <c r="A27" s="3">
        <v>322101</v>
      </c>
      <c r="B27" s="92" t="s">
        <v>7</v>
      </c>
      <c r="C27" s="93"/>
      <c r="D27" s="93"/>
      <c r="E27" s="93"/>
      <c r="F27" s="94"/>
      <c r="G27" s="5">
        <v>1</v>
      </c>
      <c r="H27" s="25">
        <v>10750</v>
      </c>
    </row>
    <row r="28" spans="1:10" ht="15">
      <c r="A28" s="3">
        <v>322101</v>
      </c>
      <c r="B28" s="92" t="s">
        <v>7</v>
      </c>
      <c r="C28" s="93"/>
      <c r="D28" s="93"/>
      <c r="E28" s="93"/>
      <c r="F28" s="94"/>
      <c r="G28" s="5">
        <v>1.25</v>
      </c>
      <c r="H28" s="25">
        <v>12500</v>
      </c>
    </row>
    <row r="29" spans="1:10" ht="15">
      <c r="A29" s="3">
        <v>325301</v>
      </c>
      <c r="B29" s="92" t="s">
        <v>8</v>
      </c>
      <c r="C29" s="93"/>
      <c r="D29" s="93"/>
      <c r="E29" s="93"/>
      <c r="F29" s="94"/>
      <c r="G29" s="5">
        <v>1</v>
      </c>
      <c r="H29" s="25">
        <v>11500</v>
      </c>
    </row>
    <row r="30" spans="1:10" ht="15">
      <c r="A30" s="3">
        <v>325301</v>
      </c>
      <c r="B30" s="92" t="s">
        <v>8</v>
      </c>
      <c r="C30" s="93"/>
      <c r="D30" s="93"/>
      <c r="E30" s="93"/>
      <c r="F30" s="94"/>
      <c r="G30" s="5">
        <v>1.5</v>
      </c>
      <c r="H30" s="25">
        <v>15000</v>
      </c>
    </row>
    <row r="31" spans="1:10" ht="15">
      <c r="A31" s="3">
        <v>321203</v>
      </c>
      <c r="B31" s="118" t="s">
        <v>51</v>
      </c>
      <c r="C31" s="119"/>
      <c r="D31" s="119"/>
      <c r="E31" s="119"/>
      <c r="F31" s="120"/>
      <c r="G31" s="5">
        <v>1</v>
      </c>
      <c r="H31" s="25">
        <v>10000</v>
      </c>
    </row>
    <row r="32" spans="1:10" ht="15">
      <c r="A32" s="3">
        <v>322102</v>
      </c>
      <c r="B32" s="118" t="s">
        <v>37</v>
      </c>
      <c r="C32" s="119"/>
      <c r="D32" s="119"/>
      <c r="E32" s="119"/>
      <c r="F32" s="120"/>
      <c r="G32" s="5">
        <v>0.5</v>
      </c>
      <c r="H32" s="25">
        <v>5000</v>
      </c>
    </row>
    <row r="33" spans="1:9" ht="15">
      <c r="A33" s="3">
        <v>322102</v>
      </c>
      <c r="B33" s="118" t="s">
        <v>37</v>
      </c>
      <c r="C33" s="119"/>
      <c r="D33" s="119"/>
      <c r="E33" s="119"/>
      <c r="F33" s="120"/>
      <c r="G33" s="5">
        <v>0.5</v>
      </c>
      <c r="H33" s="25">
        <v>4555</v>
      </c>
    </row>
    <row r="34" spans="1:9" ht="15">
      <c r="A34" s="3"/>
      <c r="B34" s="115" t="s">
        <v>56</v>
      </c>
      <c r="C34" s="116"/>
      <c r="D34" s="116"/>
      <c r="E34" s="116"/>
      <c r="F34" s="116"/>
      <c r="G34" s="80">
        <f>SUM(G25:G33)</f>
        <v>12</v>
      </c>
      <c r="H34" s="27">
        <f>H25+H26+H27+H28+H29+H30+H31+H32+H33</f>
        <v>133130</v>
      </c>
      <c r="I34" s="20">
        <f>G25+G26+G27+G28+G29+G30+G31+G32+G33</f>
        <v>12</v>
      </c>
    </row>
    <row r="35" spans="1:9" ht="15">
      <c r="A35" s="3"/>
      <c r="B35" s="88" t="s">
        <v>64</v>
      </c>
      <c r="C35" s="89"/>
      <c r="D35" s="89"/>
      <c r="E35" s="89"/>
      <c r="F35" s="90"/>
      <c r="G35" s="5"/>
      <c r="H35" s="25"/>
    </row>
    <row r="36" spans="1:9" ht="15">
      <c r="A36" s="3">
        <v>532102</v>
      </c>
      <c r="B36" s="92" t="s">
        <v>11</v>
      </c>
      <c r="C36" s="93"/>
      <c r="D36" s="93"/>
      <c r="E36" s="93"/>
      <c r="F36" s="94"/>
      <c r="G36" s="5">
        <v>1.5</v>
      </c>
      <c r="H36" s="25">
        <v>9450</v>
      </c>
    </row>
    <row r="37" spans="1:9" ht="15">
      <c r="A37" s="3">
        <v>515102</v>
      </c>
      <c r="B37" s="92" t="s">
        <v>50</v>
      </c>
      <c r="C37" s="93"/>
      <c r="D37" s="93"/>
      <c r="E37" s="93"/>
      <c r="F37" s="94"/>
      <c r="G37" s="5">
        <v>0.5</v>
      </c>
      <c r="H37" s="25">
        <v>3150</v>
      </c>
    </row>
    <row r="38" spans="1:9" ht="15">
      <c r="A38" s="3">
        <v>334403</v>
      </c>
      <c r="B38" s="44" t="s">
        <v>45</v>
      </c>
      <c r="C38" s="42"/>
      <c r="D38" s="42"/>
      <c r="E38" s="42"/>
      <c r="F38" s="43"/>
      <c r="G38" s="5">
        <v>1</v>
      </c>
      <c r="H38" s="25">
        <v>6300</v>
      </c>
    </row>
    <row r="39" spans="1:9" ht="15">
      <c r="A39" s="3"/>
      <c r="B39" s="96" t="s">
        <v>65</v>
      </c>
      <c r="C39" s="97"/>
      <c r="D39" s="97"/>
      <c r="E39" s="97"/>
      <c r="F39" s="97"/>
      <c r="G39" s="33">
        <f>G36+G37+G38</f>
        <v>3</v>
      </c>
      <c r="H39" s="27">
        <f>H36+H37+H38</f>
        <v>18900</v>
      </c>
    </row>
    <row r="40" spans="1:9" ht="15">
      <c r="A40" s="3"/>
      <c r="B40" s="88" t="s">
        <v>12</v>
      </c>
      <c r="C40" s="89"/>
      <c r="D40" s="89"/>
      <c r="E40" s="89"/>
      <c r="F40" s="90"/>
      <c r="G40" s="5"/>
      <c r="H40" s="25"/>
    </row>
    <row r="41" spans="1:9" ht="15">
      <c r="A41" s="3">
        <v>241106</v>
      </c>
      <c r="B41" s="92" t="s">
        <v>44</v>
      </c>
      <c r="C41" s="93"/>
      <c r="D41" s="93"/>
      <c r="E41" s="93"/>
      <c r="F41" s="94"/>
      <c r="G41" s="5">
        <v>1</v>
      </c>
      <c r="H41" s="25">
        <v>13230</v>
      </c>
    </row>
    <row r="42" spans="1:9" ht="15">
      <c r="A42" s="3">
        <v>242318</v>
      </c>
      <c r="B42" s="92" t="s">
        <v>54</v>
      </c>
      <c r="C42" s="93"/>
      <c r="D42" s="93"/>
      <c r="E42" s="93"/>
      <c r="F42" s="94"/>
      <c r="G42" s="5">
        <v>0.25</v>
      </c>
      <c r="H42" s="25">
        <v>3307.5</v>
      </c>
    </row>
    <row r="43" spans="1:9" ht="15">
      <c r="A43" s="3">
        <v>252101</v>
      </c>
      <c r="B43" s="92" t="s">
        <v>61</v>
      </c>
      <c r="C43" s="93"/>
      <c r="D43" s="93"/>
      <c r="E43" s="93"/>
      <c r="F43" s="94"/>
      <c r="G43" s="5">
        <v>0.5</v>
      </c>
      <c r="H43" s="25">
        <v>6615</v>
      </c>
    </row>
    <row r="44" spans="1:9" ht="15">
      <c r="A44" s="3">
        <v>832201</v>
      </c>
      <c r="B44" s="92" t="s">
        <v>13</v>
      </c>
      <c r="C44" s="93"/>
      <c r="D44" s="93"/>
      <c r="E44" s="93"/>
      <c r="F44" s="94"/>
      <c r="G44" s="5">
        <v>1</v>
      </c>
      <c r="H44" s="25">
        <v>7330</v>
      </c>
    </row>
    <row r="45" spans="1:9" ht="15">
      <c r="A45" s="3">
        <v>962908</v>
      </c>
      <c r="B45" s="118" t="s">
        <v>14</v>
      </c>
      <c r="C45" s="119"/>
      <c r="D45" s="119"/>
      <c r="E45" s="119"/>
      <c r="F45" s="120"/>
      <c r="G45" s="11">
        <v>2</v>
      </c>
      <c r="H45" s="25">
        <v>12600</v>
      </c>
    </row>
    <row r="46" spans="1:9" ht="15">
      <c r="A46" s="3">
        <v>313129</v>
      </c>
      <c r="B46" s="92" t="s">
        <v>53</v>
      </c>
      <c r="C46" s="93"/>
      <c r="D46" s="93"/>
      <c r="E46" s="93"/>
      <c r="F46" s="94"/>
      <c r="G46" s="5">
        <v>0.5</v>
      </c>
      <c r="H46" s="25">
        <v>3665</v>
      </c>
    </row>
    <row r="47" spans="1:9" ht="15">
      <c r="A47" s="3"/>
      <c r="B47" s="96" t="s">
        <v>57</v>
      </c>
      <c r="C47" s="97"/>
      <c r="D47" s="97"/>
      <c r="E47" s="97"/>
      <c r="F47" s="97"/>
      <c r="G47" s="77">
        <f>G41+G42+G43+G44+G45+G46</f>
        <v>5.25</v>
      </c>
      <c r="H47" s="27">
        <f>H41+H42+H43+H44+H45+H46</f>
        <v>46747.5</v>
      </c>
    </row>
    <row r="48" spans="1:9" ht="15.75">
      <c r="A48" s="3"/>
      <c r="B48" s="104" t="s">
        <v>32</v>
      </c>
      <c r="C48" s="105"/>
      <c r="D48" s="105"/>
      <c r="E48" s="105"/>
      <c r="F48" s="106"/>
      <c r="G48" s="71">
        <f>G17+G23+G34+G39+G47</f>
        <v>24.5</v>
      </c>
      <c r="H48" s="84">
        <f>H17+H23+H34+H39+H47</f>
        <v>279790</v>
      </c>
    </row>
    <row r="49" spans="1:10" ht="15.75">
      <c r="A49" s="3"/>
      <c r="B49" s="37"/>
      <c r="C49" s="38"/>
      <c r="D49" s="38"/>
      <c r="E49" s="38"/>
      <c r="F49" s="39"/>
      <c r="G49" s="15"/>
      <c r="H49" s="26"/>
    </row>
    <row r="50" spans="1:10" ht="15">
      <c r="A50" s="3"/>
      <c r="B50" s="101" t="s">
        <v>95</v>
      </c>
      <c r="C50" s="102"/>
      <c r="D50" s="102"/>
      <c r="E50" s="102"/>
      <c r="F50" s="103"/>
      <c r="G50" s="5"/>
      <c r="H50" s="25"/>
      <c r="J50">
        <v>1</v>
      </c>
    </row>
    <row r="51" spans="1:10" ht="15">
      <c r="A51" s="3"/>
      <c r="B51" s="88" t="s">
        <v>48</v>
      </c>
      <c r="C51" s="89"/>
      <c r="D51" s="89"/>
      <c r="E51" s="89"/>
      <c r="F51" s="90"/>
      <c r="G51" s="5"/>
      <c r="H51" s="25"/>
    </row>
    <row r="52" spans="1:10" ht="15">
      <c r="A52" s="3">
        <v>322101</v>
      </c>
      <c r="B52" s="21" t="s">
        <v>62</v>
      </c>
      <c r="C52" s="22"/>
      <c r="D52" s="22"/>
      <c r="E52" s="22"/>
      <c r="F52" s="23"/>
      <c r="G52" s="5">
        <v>0.25</v>
      </c>
      <c r="H52" s="25">
        <v>2875</v>
      </c>
    </row>
    <row r="53" spans="1:10" ht="15">
      <c r="A53" s="3"/>
      <c r="B53" s="92" t="s">
        <v>52</v>
      </c>
      <c r="C53" s="93"/>
      <c r="D53" s="93"/>
      <c r="E53" s="93"/>
      <c r="F53" s="94"/>
      <c r="G53" s="5"/>
      <c r="H53" s="25"/>
    </row>
    <row r="54" spans="1:10" ht="15">
      <c r="A54" s="3"/>
      <c r="B54" s="115" t="s">
        <v>56</v>
      </c>
      <c r="C54" s="116"/>
      <c r="D54" s="116"/>
      <c r="E54" s="116"/>
      <c r="F54" s="116"/>
      <c r="G54" s="80">
        <v>0.25</v>
      </c>
      <c r="H54" s="34">
        <f>H52+H53</f>
        <v>2875</v>
      </c>
    </row>
    <row r="55" spans="1:10" ht="15">
      <c r="A55" s="3"/>
      <c r="B55" s="88" t="s">
        <v>64</v>
      </c>
      <c r="C55" s="89"/>
      <c r="D55" s="89"/>
      <c r="E55" s="89"/>
      <c r="F55" s="90"/>
      <c r="G55" s="5"/>
      <c r="H55" s="25"/>
    </row>
    <row r="56" spans="1:10" ht="15">
      <c r="A56" s="3">
        <v>532102</v>
      </c>
      <c r="B56" s="92" t="s">
        <v>16</v>
      </c>
      <c r="C56" s="93"/>
      <c r="D56" s="93"/>
      <c r="E56" s="93"/>
      <c r="F56" s="94"/>
      <c r="G56" s="5">
        <v>0.25</v>
      </c>
      <c r="H56" s="25">
        <v>1575</v>
      </c>
    </row>
    <row r="57" spans="1:10" ht="15">
      <c r="A57" s="3"/>
      <c r="B57" s="96" t="s">
        <v>65</v>
      </c>
      <c r="C57" s="97"/>
      <c r="D57" s="97"/>
      <c r="E57" s="97"/>
      <c r="F57" s="97"/>
      <c r="G57" s="33">
        <v>0.25</v>
      </c>
      <c r="H57" s="34">
        <f>H56</f>
        <v>1575</v>
      </c>
    </row>
    <row r="58" spans="1:10" ht="14.25">
      <c r="A58" s="3"/>
      <c r="B58" s="101" t="s">
        <v>38</v>
      </c>
      <c r="C58" s="102"/>
      <c r="D58" s="102"/>
      <c r="E58" s="102"/>
      <c r="F58" s="102"/>
      <c r="G58" s="69">
        <v>0.5</v>
      </c>
      <c r="H58" s="84">
        <f>H52+H56</f>
        <v>4450</v>
      </c>
    </row>
    <row r="59" spans="1:10" ht="15">
      <c r="A59" s="3"/>
      <c r="B59" s="101" t="s">
        <v>93</v>
      </c>
      <c r="C59" s="102"/>
      <c r="D59" s="102"/>
      <c r="E59" s="102"/>
      <c r="F59" s="103"/>
      <c r="G59" s="5"/>
      <c r="H59" s="25"/>
      <c r="J59">
        <v>-15</v>
      </c>
    </row>
    <row r="60" spans="1:10" ht="15">
      <c r="A60" s="3"/>
      <c r="B60" s="88" t="s">
        <v>48</v>
      </c>
      <c r="C60" s="89"/>
      <c r="D60" s="89"/>
      <c r="E60" s="89"/>
      <c r="F60" s="90"/>
      <c r="G60" s="5"/>
      <c r="H60" s="25"/>
    </row>
    <row r="61" spans="1:10" ht="15">
      <c r="A61" s="3">
        <v>322101</v>
      </c>
      <c r="B61" s="21" t="s">
        <v>62</v>
      </c>
      <c r="C61" s="22"/>
      <c r="D61" s="22"/>
      <c r="E61" s="22"/>
      <c r="F61" s="23"/>
      <c r="G61" s="5">
        <v>0.25</v>
      </c>
      <c r="H61" s="25">
        <v>2875</v>
      </c>
    </row>
    <row r="62" spans="1:10" ht="15">
      <c r="A62" s="3"/>
      <c r="B62" s="92" t="s">
        <v>52</v>
      </c>
      <c r="C62" s="93"/>
      <c r="D62" s="93"/>
      <c r="E62" s="93"/>
      <c r="F62" s="94"/>
      <c r="G62" s="5"/>
      <c r="H62" s="25"/>
    </row>
    <row r="63" spans="1:10" ht="15">
      <c r="A63" s="3"/>
      <c r="B63" s="115" t="s">
        <v>56</v>
      </c>
      <c r="C63" s="116"/>
      <c r="D63" s="116"/>
      <c r="E63" s="116"/>
      <c r="F63" s="116"/>
      <c r="G63" s="80">
        <v>0.25</v>
      </c>
      <c r="H63" s="34">
        <f>H61+H62</f>
        <v>2875</v>
      </c>
    </row>
    <row r="64" spans="1:10" ht="15">
      <c r="A64" s="3"/>
      <c r="B64" s="88" t="s">
        <v>64</v>
      </c>
      <c r="C64" s="89"/>
      <c r="D64" s="89"/>
      <c r="E64" s="89"/>
      <c r="F64" s="90"/>
      <c r="G64" s="5"/>
      <c r="H64" s="25"/>
    </row>
    <row r="65" spans="1:10" ht="15">
      <c r="A65" s="3">
        <v>532102</v>
      </c>
      <c r="B65" s="92" t="s">
        <v>16</v>
      </c>
      <c r="C65" s="93"/>
      <c r="D65" s="93"/>
      <c r="E65" s="93"/>
      <c r="F65" s="94"/>
      <c r="G65" s="5">
        <v>0.25</v>
      </c>
      <c r="H65" s="25">
        <v>1575</v>
      </c>
    </row>
    <row r="66" spans="1:10" ht="15">
      <c r="A66" s="3"/>
      <c r="B66" s="96" t="s">
        <v>65</v>
      </c>
      <c r="C66" s="97"/>
      <c r="D66" s="97"/>
      <c r="E66" s="97"/>
      <c r="F66" s="97"/>
      <c r="G66" s="33">
        <v>0.25</v>
      </c>
      <c r="H66" s="34">
        <f>H65</f>
        <v>1575</v>
      </c>
    </row>
    <row r="67" spans="1:10" ht="14.25">
      <c r="A67" s="3"/>
      <c r="B67" s="101" t="s">
        <v>39</v>
      </c>
      <c r="C67" s="102"/>
      <c r="D67" s="102"/>
      <c r="E67" s="102"/>
      <c r="F67" s="102"/>
      <c r="G67" s="69">
        <v>0.5</v>
      </c>
      <c r="H67" s="84">
        <f>H61+H65</f>
        <v>4450</v>
      </c>
    </row>
    <row r="68" spans="1:10" ht="14.25">
      <c r="A68" s="3"/>
      <c r="B68" s="35"/>
      <c r="C68" s="36"/>
      <c r="D68" s="36"/>
      <c r="E68" s="36"/>
      <c r="F68" s="36"/>
      <c r="G68" s="14"/>
      <c r="H68" s="25"/>
    </row>
    <row r="69" spans="1:10" ht="15">
      <c r="A69" s="3"/>
      <c r="B69" s="101" t="s">
        <v>89</v>
      </c>
      <c r="C69" s="102"/>
      <c r="D69" s="102"/>
      <c r="E69" s="102"/>
      <c r="F69" s="103"/>
      <c r="G69" s="5"/>
      <c r="H69" s="25"/>
      <c r="J69">
        <v>-2</v>
      </c>
    </row>
    <row r="70" spans="1:10" ht="15">
      <c r="A70" s="3"/>
      <c r="B70" s="85" t="s">
        <v>58</v>
      </c>
      <c r="C70" s="86"/>
      <c r="D70" s="86"/>
      <c r="E70" s="86"/>
      <c r="F70" s="87"/>
      <c r="G70" s="5"/>
      <c r="H70" s="25"/>
    </row>
    <row r="71" spans="1:10" ht="15">
      <c r="A71" s="3">
        <v>221104</v>
      </c>
      <c r="B71" s="98" t="s">
        <v>22</v>
      </c>
      <c r="C71" s="99"/>
      <c r="D71" s="99"/>
      <c r="E71" s="99"/>
      <c r="F71" s="100"/>
      <c r="G71" s="5">
        <v>0.5</v>
      </c>
      <c r="H71" s="25">
        <v>9685</v>
      </c>
    </row>
    <row r="72" spans="1:10" ht="15">
      <c r="A72" s="3"/>
      <c r="B72" s="96" t="s">
        <v>55</v>
      </c>
      <c r="C72" s="97"/>
      <c r="D72" s="97"/>
      <c r="E72" s="97"/>
      <c r="F72" s="114"/>
      <c r="G72" s="73">
        <v>0.5</v>
      </c>
      <c r="H72" s="34">
        <f>H71</f>
        <v>9685</v>
      </c>
    </row>
    <row r="73" spans="1:10" ht="15">
      <c r="A73" s="3"/>
      <c r="B73" s="88" t="s">
        <v>48</v>
      </c>
      <c r="C73" s="89"/>
      <c r="D73" s="89"/>
      <c r="E73" s="89"/>
      <c r="F73" s="90"/>
      <c r="G73" s="5"/>
      <c r="H73" s="25"/>
    </row>
    <row r="74" spans="1:10" ht="15">
      <c r="A74" s="3">
        <v>322101</v>
      </c>
      <c r="B74" s="92" t="s">
        <v>7</v>
      </c>
      <c r="C74" s="93"/>
      <c r="D74" s="93"/>
      <c r="E74" s="93"/>
      <c r="F74" s="94"/>
      <c r="G74" s="5">
        <v>0.75</v>
      </c>
      <c r="H74" s="25">
        <v>8625</v>
      </c>
    </row>
    <row r="75" spans="1:10" ht="15">
      <c r="A75" s="3">
        <v>325301</v>
      </c>
      <c r="B75" s="92" t="s">
        <v>8</v>
      </c>
      <c r="C75" s="93"/>
      <c r="D75" s="93"/>
      <c r="E75" s="93"/>
      <c r="F75" s="94"/>
      <c r="G75" s="5">
        <v>0.25</v>
      </c>
      <c r="H75" s="25">
        <v>2875</v>
      </c>
    </row>
    <row r="76" spans="1:10" ht="15">
      <c r="A76" s="3"/>
      <c r="B76" s="115" t="s">
        <v>56</v>
      </c>
      <c r="C76" s="116"/>
      <c r="D76" s="116"/>
      <c r="E76" s="116"/>
      <c r="F76" s="116"/>
      <c r="G76" s="80">
        <f>G74+G75</f>
        <v>1</v>
      </c>
      <c r="H76" s="34">
        <f>H74+H75</f>
        <v>11500</v>
      </c>
    </row>
    <row r="77" spans="1:10" ht="15">
      <c r="A77" s="3"/>
      <c r="B77" s="88" t="s">
        <v>64</v>
      </c>
      <c r="C77" s="89"/>
      <c r="D77" s="89"/>
      <c r="E77" s="89"/>
      <c r="F77" s="90"/>
      <c r="G77" s="5"/>
      <c r="H77" s="25"/>
    </row>
    <row r="78" spans="1:10" ht="15">
      <c r="A78" s="3">
        <v>532102</v>
      </c>
      <c r="B78" s="92" t="s">
        <v>16</v>
      </c>
      <c r="C78" s="93"/>
      <c r="D78" s="93"/>
      <c r="E78" s="93"/>
      <c r="F78" s="94"/>
      <c r="G78" s="5">
        <v>0.25</v>
      </c>
      <c r="H78" s="25">
        <v>1575</v>
      </c>
    </row>
    <row r="79" spans="1:10" ht="15">
      <c r="A79" s="3"/>
      <c r="B79" s="96" t="s">
        <v>65</v>
      </c>
      <c r="C79" s="97"/>
      <c r="D79" s="97"/>
      <c r="E79" s="97"/>
      <c r="F79" s="97"/>
      <c r="G79" s="33">
        <f>G78</f>
        <v>0.25</v>
      </c>
      <c r="H79" s="34">
        <f>H78</f>
        <v>1575</v>
      </c>
    </row>
    <row r="80" spans="1:10" ht="14.25">
      <c r="A80" s="3"/>
      <c r="B80" s="101" t="s">
        <v>40</v>
      </c>
      <c r="C80" s="102"/>
      <c r="D80" s="102"/>
      <c r="E80" s="102"/>
      <c r="F80" s="102"/>
      <c r="G80" s="69">
        <f>G71+G74+G75+G78</f>
        <v>1.75</v>
      </c>
      <c r="H80" s="84">
        <f>H71+H74+H75+H78</f>
        <v>22760</v>
      </c>
    </row>
    <row r="81" spans="1:10" ht="14.25">
      <c r="A81" s="3"/>
      <c r="B81" s="101" t="s">
        <v>85</v>
      </c>
      <c r="C81" s="102"/>
      <c r="D81" s="102"/>
      <c r="E81" s="102"/>
      <c r="F81" s="103"/>
      <c r="G81" s="14"/>
      <c r="H81" s="27"/>
      <c r="J81">
        <v>-145</v>
      </c>
    </row>
    <row r="82" spans="1:10" ht="14.25">
      <c r="A82" s="3"/>
      <c r="B82" s="85" t="s">
        <v>58</v>
      </c>
      <c r="C82" s="86"/>
      <c r="D82" s="86"/>
      <c r="E82" s="86"/>
      <c r="F82" s="87"/>
      <c r="G82" s="14"/>
      <c r="H82" s="27"/>
    </row>
    <row r="83" spans="1:10" ht="15">
      <c r="A83" s="3">
        <v>221104</v>
      </c>
      <c r="B83" s="98" t="s">
        <v>15</v>
      </c>
      <c r="C83" s="99"/>
      <c r="D83" s="99"/>
      <c r="E83" s="99"/>
      <c r="F83" s="100"/>
      <c r="G83" s="5">
        <v>0.75</v>
      </c>
      <c r="H83" s="28">
        <v>14527.5</v>
      </c>
    </row>
    <row r="84" spans="1:10" ht="15">
      <c r="A84" s="3"/>
      <c r="B84" s="96" t="s">
        <v>55</v>
      </c>
      <c r="C84" s="97"/>
      <c r="D84" s="97"/>
      <c r="E84" s="97"/>
      <c r="F84" s="114"/>
      <c r="G84" s="73">
        <f>G83</f>
        <v>0.75</v>
      </c>
      <c r="H84" s="27">
        <f>H83</f>
        <v>14527.5</v>
      </c>
    </row>
    <row r="85" spans="1:10" ht="15">
      <c r="A85" s="3"/>
      <c r="B85" s="88" t="s">
        <v>48</v>
      </c>
      <c r="C85" s="89"/>
      <c r="D85" s="89"/>
      <c r="E85" s="89"/>
      <c r="F85" s="90"/>
      <c r="G85" s="5"/>
      <c r="H85" s="28"/>
    </row>
    <row r="86" spans="1:10" ht="15">
      <c r="A86" s="3">
        <v>322101</v>
      </c>
      <c r="B86" s="92" t="s">
        <v>7</v>
      </c>
      <c r="C86" s="93"/>
      <c r="D86" s="93"/>
      <c r="E86" s="93"/>
      <c r="F86" s="94"/>
      <c r="G86" s="5">
        <v>1</v>
      </c>
      <c r="H86" s="28">
        <v>11500</v>
      </c>
    </row>
    <row r="87" spans="1:10" ht="15">
      <c r="A87" s="3">
        <v>322101</v>
      </c>
      <c r="B87" s="92" t="s">
        <v>7</v>
      </c>
      <c r="C87" s="93"/>
      <c r="D87" s="93"/>
      <c r="E87" s="93"/>
      <c r="F87" s="94"/>
      <c r="G87" s="5">
        <v>0.5</v>
      </c>
      <c r="H87" s="28">
        <v>5000</v>
      </c>
      <c r="J87" t="s">
        <v>72</v>
      </c>
    </row>
    <row r="88" spans="1:10" ht="15">
      <c r="A88" s="3">
        <v>325301</v>
      </c>
      <c r="B88" s="95" t="s">
        <v>8</v>
      </c>
      <c r="C88" s="95"/>
      <c r="D88" s="95"/>
      <c r="E88" s="95"/>
      <c r="F88" s="95"/>
      <c r="G88" s="5">
        <v>0.25</v>
      </c>
      <c r="H88" s="28">
        <v>2875</v>
      </c>
    </row>
    <row r="89" spans="1:10" ht="15">
      <c r="A89" s="3">
        <v>325301</v>
      </c>
      <c r="B89" s="95" t="s">
        <v>8</v>
      </c>
      <c r="C89" s="95"/>
      <c r="D89" s="95"/>
      <c r="E89" s="95"/>
      <c r="F89" s="95"/>
      <c r="G89" s="5">
        <v>0.25</v>
      </c>
      <c r="H89" s="28">
        <v>2500</v>
      </c>
    </row>
    <row r="90" spans="1:10" ht="15">
      <c r="A90" s="3">
        <v>321203</v>
      </c>
      <c r="B90" s="117" t="s">
        <v>51</v>
      </c>
      <c r="C90" s="117"/>
      <c r="D90" s="117"/>
      <c r="E90" s="117"/>
      <c r="F90" s="117"/>
      <c r="G90" s="5">
        <v>1</v>
      </c>
      <c r="H90" s="28">
        <v>10000</v>
      </c>
    </row>
    <row r="91" spans="1:10" ht="15">
      <c r="A91" s="3"/>
      <c r="B91" s="98"/>
      <c r="C91" s="99"/>
      <c r="D91" s="99"/>
      <c r="E91" s="99"/>
      <c r="F91" s="100"/>
      <c r="G91" s="5"/>
      <c r="H91" s="28"/>
    </row>
    <row r="92" spans="1:10" ht="15">
      <c r="A92" s="3"/>
      <c r="B92" s="115" t="s">
        <v>56</v>
      </c>
      <c r="C92" s="116"/>
      <c r="D92" s="116"/>
      <c r="E92" s="116"/>
      <c r="F92" s="116"/>
      <c r="G92" s="80">
        <f>G86+G87+G88+G89+G90</f>
        <v>3</v>
      </c>
      <c r="H92" s="27">
        <f>H86+H87+H88+H89+H90</f>
        <v>31875</v>
      </c>
    </row>
    <row r="93" spans="1:10" ht="15">
      <c r="A93" s="3"/>
      <c r="B93" s="88" t="s">
        <v>64</v>
      </c>
      <c r="C93" s="89"/>
      <c r="D93" s="89"/>
      <c r="E93" s="89"/>
      <c r="F93" s="90"/>
      <c r="G93" s="5"/>
      <c r="H93" s="28"/>
    </row>
    <row r="94" spans="1:10" ht="15">
      <c r="A94" s="3">
        <v>532102</v>
      </c>
      <c r="B94" s="98" t="s">
        <v>25</v>
      </c>
      <c r="C94" s="99"/>
      <c r="D94" s="99"/>
      <c r="E94" s="99"/>
      <c r="F94" s="100"/>
      <c r="G94" s="5">
        <v>1</v>
      </c>
      <c r="H94" s="28">
        <v>6300</v>
      </c>
    </row>
    <row r="95" spans="1:10" ht="15">
      <c r="A95" s="3"/>
      <c r="B95" s="96" t="s">
        <v>65</v>
      </c>
      <c r="C95" s="97"/>
      <c r="D95" s="97"/>
      <c r="E95" s="97"/>
      <c r="F95" s="97"/>
      <c r="G95" s="33">
        <f>G94</f>
        <v>1</v>
      </c>
      <c r="H95" s="27">
        <f>H94</f>
        <v>6300</v>
      </c>
    </row>
    <row r="96" spans="1:10" ht="15">
      <c r="A96" s="3"/>
      <c r="B96" s="88" t="s">
        <v>12</v>
      </c>
      <c r="C96" s="89"/>
      <c r="D96" s="89"/>
      <c r="E96" s="89"/>
      <c r="F96" s="90"/>
      <c r="G96" s="5"/>
      <c r="H96" s="28"/>
    </row>
    <row r="97" spans="1:10" ht="15">
      <c r="A97" s="3">
        <v>832201</v>
      </c>
      <c r="B97" s="98" t="s">
        <v>26</v>
      </c>
      <c r="C97" s="99"/>
      <c r="D97" s="99"/>
      <c r="E97" s="99"/>
      <c r="F97" s="100"/>
      <c r="G97" s="5">
        <v>1</v>
      </c>
      <c r="H97" s="28">
        <v>7330</v>
      </c>
    </row>
    <row r="98" spans="1:10" ht="15">
      <c r="A98" s="3">
        <v>962908</v>
      </c>
      <c r="B98" s="98" t="s">
        <v>14</v>
      </c>
      <c r="C98" s="99"/>
      <c r="D98" s="99"/>
      <c r="E98" s="99"/>
      <c r="F98" s="100"/>
      <c r="G98" s="5">
        <v>2</v>
      </c>
      <c r="H98" s="28">
        <v>12600</v>
      </c>
    </row>
    <row r="99" spans="1:10" ht="15">
      <c r="A99" s="3"/>
      <c r="B99" s="96" t="s">
        <v>57</v>
      </c>
      <c r="C99" s="97"/>
      <c r="D99" s="97"/>
      <c r="E99" s="97"/>
      <c r="F99" s="97"/>
      <c r="G99" s="77">
        <f>G97+G98</f>
        <v>3</v>
      </c>
      <c r="H99" s="27">
        <f>H97+H98</f>
        <v>19930</v>
      </c>
    </row>
    <row r="100" spans="1:10" ht="14.25">
      <c r="A100" s="3"/>
      <c r="B100" s="101" t="s">
        <v>41</v>
      </c>
      <c r="C100" s="102"/>
      <c r="D100" s="102"/>
      <c r="E100" s="102"/>
      <c r="F100" s="103"/>
      <c r="G100" s="69">
        <f>G84+G92+G95+G99</f>
        <v>7.75</v>
      </c>
      <c r="H100" s="84">
        <f>H84+H92+H95+H99</f>
        <v>72632.5</v>
      </c>
    </row>
    <row r="101" spans="1:10" ht="14.25">
      <c r="A101" s="3"/>
      <c r="B101" s="101" t="s">
        <v>81</v>
      </c>
      <c r="C101" s="102"/>
      <c r="D101" s="102"/>
      <c r="E101" s="102"/>
      <c r="F101" s="103"/>
      <c r="G101" s="14"/>
      <c r="H101" s="28"/>
      <c r="J101">
        <v>-178</v>
      </c>
    </row>
    <row r="102" spans="1:10" ht="14.25">
      <c r="A102" s="3"/>
      <c r="B102" s="85" t="s">
        <v>58</v>
      </c>
      <c r="C102" s="86"/>
      <c r="D102" s="86"/>
      <c r="E102" s="86"/>
      <c r="F102" s="87"/>
      <c r="G102" s="14"/>
      <c r="H102" s="28"/>
    </row>
    <row r="103" spans="1:10" ht="15">
      <c r="A103" s="3">
        <v>221104</v>
      </c>
      <c r="B103" s="98" t="s">
        <v>15</v>
      </c>
      <c r="C103" s="99"/>
      <c r="D103" s="99"/>
      <c r="E103" s="99"/>
      <c r="F103" s="100"/>
      <c r="G103" s="5">
        <v>0.5</v>
      </c>
      <c r="H103" s="25">
        <v>9685</v>
      </c>
      <c r="J103" t="s">
        <v>73</v>
      </c>
    </row>
    <row r="104" spans="1:10" ht="15">
      <c r="A104" s="3"/>
      <c r="B104" s="96" t="s">
        <v>55</v>
      </c>
      <c r="C104" s="97"/>
      <c r="D104" s="97"/>
      <c r="E104" s="97"/>
      <c r="F104" s="114"/>
      <c r="G104" s="73">
        <f>G103</f>
        <v>0.5</v>
      </c>
      <c r="H104" s="34">
        <f>H103</f>
        <v>9685</v>
      </c>
    </row>
    <row r="105" spans="1:10" ht="15">
      <c r="A105" s="3"/>
      <c r="B105" s="88" t="s">
        <v>48</v>
      </c>
      <c r="C105" s="89"/>
      <c r="D105" s="89"/>
      <c r="E105" s="89"/>
      <c r="F105" s="90"/>
      <c r="G105" s="5"/>
      <c r="H105" s="25"/>
    </row>
    <row r="106" spans="1:10" ht="15">
      <c r="A106" s="3">
        <v>322101</v>
      </c>
      <c r="B106" s="92" t="s">
        <v>7</v>
      </c>
      <c r="C106" s="93"/>
      <c r="D106" s="93"/>
      <c r="E106" s="93"/>
      <c r="F106" s="94"/>
      <c r="G106" s="5">
        <v>0.75</v>
      </c>
      <c r="H106" s="25">
        <v>8625</v>
      </c>
    </row>
    <row r="107" spans="1:10" ht="15">
      <c r="A107" s="3">
        <v>322101</v>
      </c>
      <c r="B107" s="92" t="s">
        <v>7</v>
      </c>
      <c r="C107" s="93"/>
      <c r="D107" s="93"/>
      <c r="E107" s="93"/>
      <c r="F107" s="94"/>
      <c r="G107" s="5">
        <v>0.5</v>
      </c>
      <c r="H107" s="25">
        <v>5000</v>
      </c>
      <c r="J107" t="s">
        <v>72</v>
      </c>
    </row>
    <row r="108" spans="1:10" ht="15">
      <c r="A108" s="3">
        <v>325301</v>
      </c>
      <c r="B108" s="95" t="s">
        <v>8</v>
      </c>
      <c r="C108" s="95"/>
      <c r="D108" s="95"/>
      <c r="E108" s="95"/>
      <c r="F108" s="95"/>
      <c r="G108" s="5">
        <v>0.5</v>
      </c>
      <c r="H108" s="25">
        <v>5375</v>
      </c>
    </row>
    <row r="109" spans="1:10" ht="15">
      <c r="A109" s="3"/>
      <c r="B109" s="95"/>
      <c r="C109" s="95"/>
      <c r="D109" s="95"/>
      <c r="E109" s="95"/>
      <c r="F109" s="95"/>
      <c r="G109" s="5"/>
      <c r="H109" s="25"/>
    </row>
    <row r="110" spans="1:10" ht="15">
      <c r="A110" s="3"/>
      <c r="B110" s="115" t="s">
        <v>56</v>
      </c>
      <c r="C110" s="116"/>
      <c r="D110" s="116"/>
      <c r="E110" s="116"/>
      <c r="F110" s="116"/>
      <c r="G110" s="80">
        <f>G106+G107+G108+G109</f>
        <v>1.75</v>
      </c>
      <c r="H110" s="34">
        <f>H106+H107+H108+H109</f>
        <v>19000</v>
      </c>
    </row>
    <row r="111" spans="1:10" ht="15">
      <c r="A111" s="3"/>
      <c r="B111" s="88" t="s">
        <v>64</v>
      </c>
      <c r="C111" s="89"/>
      <c r="D111" s="89"/>
      <c r="E111" s="89"/>
      <c r="F111" s="90"/>
      <c r="G111" s="5"/>
      <c r="H111" s="25"/>
    </row>
    <row r="112" spans="1:10" ht="15">
      <c r="A112" s="3">
        <v>532102</v>
      </c>
      <c r="B112" s="98" t="s">
        <v>25</v>
      </c>
      <c r="C112" s="99"/>
      <c r="D112" s="99"/>
      <c r="E112" s="99"/>
      <c r="F112" s="100"/>
      <c r="G112" s="5">
        <v>0.5</v>
      </c>
      <c r="H112" s="25">
        <v>3150</v>
      </c>
    </row>
    <row r="113" spans="1:10" ht="15">
      <c r="A113" s="3"/>
      <c r="B113" s="96" t="s">
        <v>65</v>
      </c>
      <c r="C113" s="97"/>
      <c r="D113" s="97"/>
      <c r="E113" s="97"/>
      <c r="F113" s="97"/>
      <c r="G113" s="33">
        <f>G112</f>
        <v>0.5</v>
      </c>
      <c r="H113" s="34">
        <f>H112</f>
        <v>3150</v>
      </c>
    </row>
    <row r="114" spans="1:10" ht="15">
      <c r="A114" s="3"/>
      <c r="B114" s="88" t="s">
        <v>12</v>
      </c>
      <c r="C114" s="89"/>
      <c r="D114" s="89"/>
      <c r="E114" s="89"/>
      <c r="F114" s="90"/>
      <c r="G114" s="5"/>
      <c r="H114" s="25"/>
    </row>
    <row r="115" spans="1:10" ht="15">
      <c r="A115" s="3">
        <v>962908</v>
      </c>
      <c r="B115" s="98" t="s">
        <v>14</v>
      </c>
      <c r="C115" s="99"/>
      <c r="D115" s="99"/>
      <c r="E115" s="99"/>
      <c r="F115" s="100"/>
      <c r="G115" s="75">
        <v>1</v>
      </c>
      <c r="H115" s="25">
        <v>6300</v>
      </c>
    </row>
    <row r="116" spans="1:10" ht="15">
      <c r="A116" s="3"/>
      <c r="B116" s="96" t="s">
        <v>57</v>
      </c>
      <c r="C116" s="97"/>
      <c r="D116" s="97"/>
      <c r="E116" s="97"/>
      <c r="F116" s="97"/>
      <c r="G116" s="33">
        <f>G115</f>
        <v>1</v>
      </c>
      <c r="H116" s="34">
        <f>H115</f>
        <v>6300</v>
      </c>
    </row>
    <row r="117" spans="1:10" ht="14.25">
      <c r="A117" s="3"/>
      <c r="B117" s="101" t="s">
        <v>42</v>
      </c>
      <c r="C117" s="102"/>
      <c r="D117" s="102"/>
      <c r="E117" s="102"/>
      <c r="F117" s="103"/>
      <c r="G117" s="69">
        <f>G104+G110+G113+G116</f>
        <v>3.75</v>
      </c>
      <c r="H117" s="84">
        <f>H104+H110+H113+H116</f>
        <v>38135</v>
      </c>
    </row>
    <row r="118" spans="1:10" ht="14.25">
      <c r="A118" s="3"/>
      <c r="B118" s="101" t="s">
        <v>71</v>
      </c>
      <c r="C118" s="102"/>
      <c r="D118" s="102"/>
      <c r="E118" s="102"/>
      <c r="F118" s="103"/>
      <c r="G118" s="56"/>
      <c r="H118" s="25"/>
      <c r="J118">
        <v>126</v>
      </c>
    </row>
    <row r="119" spans="1:10" ht="14.25">
      <c r="A119" s="3"/>
      <c r="B119" s="85" t="s">
        <v>58</v>
      </c>
      <c r="C119" s="86"/>
      <c r="D119" s="86"/>
      <c r="E119" s="86"/>
      <c r="F119" s="87"/>
      <c r="G119" s="14"/>
      <c r="H119" s="25"/>
    </row>
    <row r="120" spans="1:10" ht="15">
      <c r="A120" s="3">
        <v>221104</v>
      </c>
      <c r="B120" s="98" t="s">
        <v>15</v>
      </c>
      <c r="C120" s="99"/>
      <c r="D120" s="99"/>
      <c r="E120" s="99"/>
      <c r="F120" s="100"/>
      <c r="G120" s="5">
        <v>0.75</v>
      </c>
      <c r="H120" s="25">
        <v>14527.5</v>
      </c>
      <c r="J120" t="s">
        <v>74</v>
      </c>
    </row>
    <row r="121" spans="1:10" ht="15">
      <c r="A121" s="3"/>
      <c r="B121" s="96" t="s">
        <v>55</v>
      </c>
      <c r="C121" s="97"/>
      <c r="D121" s="97"/>
      <c r="E121" s="97"/>
      <c r="F121" s="114"/>
      <c r="G121" s="73">
        <f>G120</f>
        <v>0.75</v>
      </c>
      <c r="H121" s="34">
        <f>H120</f>
        <v>14527.5</v>
      </c>
    </row>
    <row r="122" spans="1:10" ht="15">
      <c r="A122" s="3"/>
      <c r="B122" s="88" t="s">
        <v>48</v>
      </c>
      <c r="C122" s="89"/>
      <c r="D122" s="89"/>
      <c r="E122" s="89"/>
      <c r="F122" s="90"/>
      <c r="G122" s="5"/>
      <c r="H122" s="25"/>
    </row>
    <row r="123" spans="1:10" ht="15">
      <c r="A123" s="3">
        <v>322101</v>
      </c>
      <c r="B123" s="92" t="s">
        <v>7</v>
      </c>
      <c r="C123" s="93"/>
      <c r="D123" s="93"/>
      <c r="E123" s="93"/>
      <c r="F123" s="94"/>
      <c r="G123" s="5">
        <v>1</v>
      </c>
      <c r="H123" s="25">
        <v>10000</v>
      </c>
    </row>
    <row r="124" spans="1:10" ht="15">
      <c r="A124" s="3">
        <v>322101</v>
      </c>
      <c r="B124" s="92" t="s">
        <v>7</v>
      </c>
      <c r="C124" s="93"/>
      <c r="D124" s="93"/>
      <c r="E124" s="93"/>
      <c r="F124" s="94"/>
      <c r="G124" s="5">
        <v>0.5</v>
      </c>
      <c r="H124" s="25">
        <v>5750</v>
      </c>
    </row>
    <row r="125" spans="1:10" ht="15">
      <c r="A125" s="3">
        <v>325301</v>
      </c>
      <c r="B125" s="95" t="s">
        <v>8</v>
      </c>
      <c r="C125" s="95"/>
      <c r="D125" s="95"/>
      <c r="E125" s="95"/>
      <c r="F125" s="95"/>
      <c r="G125" s="5">
        <v>0.5</v>
      </c>
      <c r="H125" s="25">
        <v>5000</v>
      </c>
    </row>
    <row r="126" spans="1:10" ht="15">
      <c r="A126" s="3"/>
      <c r="B126" s="115" t="s">
        <v>56</v>
      </c>
      <c r="C126" s="116"/>
      <c r="D126" s="116"/>
      <c r="E126" s="116"/>
      <c r="F126" s="116"/>
      <c r="G126" s="80">
        <f>G123+G124+G125</f>
        <v>2</v>
      </c>
      <c r="H126" s="34">
        <f>H123+H124+H125</f>
        <v>20750</v>
      </c>
    </row>
    <row r="127" spans="1:10" ht="15">
      <c r="A127" s="3"/>
      <c r="B127" s="88" t="s">
        <v>64</v>
      </c>
      <c r="C127" s="89"/>
      <c r="D127" s="89"/>
      <c r="E127" s="89"/>
      <c r="F127" s="90"/>
      <c r="G127" s="5"/>
      <c r="H127" s="25"/>
    </row>
    <row r="128" spans="1:10" ht="15">
      <c r="A128" s="3">
        <v>532102</v>
      </c>
      <c r="B128" s="98" t="s">
        <v>25</v>
      </c>
      <c r="C128" s="99"/>
      <c r="D128" s="99"/>
      <c r="E128" s="99"/>
      <c r="F128" s="100"/>
      <c r="G128" s="5">
        <v>0.5</v>
      </c>
      <c r="H128" s="25">
        <v>3150</v>
      </c>
    </row>
    <row r="129" spans="1:8" ht="15">
      <c r="A129" s="3"/>
      <c r="B129" s="96" t="s">
        <v>65</v>
      </c>
      <c r="C129" s="97"/>
      <c r="D129" s="97"/>
      <c r="E129" s="97"/>
      <c r="F129" s="97"/>
      <c r="G129" s="33">
        <f>G128</f>
        <v>0.5</v>
      </c>
      <c r="H129" s="34">
        <f>H128</f>
        <v>3150</v>
      </c>
    </row>
    <row r="130" spans="1:8" ht="15">
      <c r="A130" s="3"/>
      <c r="B130" s="88" t="s">
        <v>12</v>
      </c>
      <c r="C130" s="89"/>
      <c r="D130" s="89"/>
      <c r="E130" s="89"/>
      <c r="F130" s="90"/>
      <c r="G130" s="5"/>
      <c r="H130" s="25"/>
    </row>
    <row r="131" spans="1:8" ht="15">
      <c r="A131" s="3">
        <v>962908</v>
      </c>
      <c r="B131" s="98" t="s">
        <v>14</v>
      </c>
      <c r="C131" s="99"/>
      <c r="D131" s="99"/>
      <c r="E131" s="99"/>
      <c r="F131" s="100"/>
      <c r="G131" s="75">
        <v>1</v>
      </c>
      <c r="H131" s="25">
        <v>6300</v>
      </c>
    </row>
    <row r="132" spans="1:8" ht="15">
      <c r="A132" s="3"/>
      <c r="B132" s="96" t="s">
        <v>57</v>
      </c>
      <c r="C132" s="97"/>
      <c r="D132" s="97"/>
      <c r="E132" s="97"/>
      <c r="F132" s="97"/>
      <c r="G132" s="33">
        <f>G131</f>
        <v>1</v>
      </c>
      <c r="H132" s="34">
        <f>H131</f>
        <v>6300</v>
      </c>
    </row>
    <row r="133" spans="1:8" ht="14.25">
      <c r="A133" s="3"/>
      <c r="B133" s="101" t="s">
        <v>59</v>
      </c>
      <c r="C133" s="102"/>
      <c r="D133" s="102"/>
      <c r="E133" s="102"/>
      <c r="F133" s="103"/>
      <c r="G133" s="69">
        <f>G121+G126+G129+G132</f>
        <v>4.25</v>
      </c>
      <c r="H133" s="84">
        <f>H121+H126+H129+H132</f>
        <v>44727.5</v>
      </c>
    </row>
    <row r="134" spans="1:8" ht="15.75">
      <c r="A134" s="3"/>
      <c r="B134" s="104" t="s">
        <v>28</v>
      </c>
      <c r="C134" s="105"/>
      <c r="D134" s="105"/>
      <c r="E134" s="105"/>
      <c r="F134" s="106"/>
      <c r="G134" s="15">
        <f>G48+G58+G67+G80+G100+G117+G133</f>
        <v>43</v>
      </c>
      <c r="H134" s="26">
        <f>H48+H58+H67+H80+H100+H117+H133</f>
        <v>466945</v>
      </c>
    </row>
    <row r="135" spans="1:8" ht="15">
      <c r="A135" s="7"/>
      <c r="B135" s="107"/>
      <c r="C135" s="108"/>
      <c r="D135" s="108"/>
      <c r="E135" s="108"/>
      <c r="F135" s="109"/>
      <c r="G135" s="4"/>
      <c r="H135" s="25"/>
    </row>
    <row r="136" spans="1:8" ht="15.75">
      <c r="A136" s="7"/>
      <c r="B136" s="110" t="s">
        <v>17</v>
      </c>
      <c r="C136" s="110"/>
      <c r="D136" s="110"/>
      <c r="E136" s="110"/>
      <c r="F136" s="110"/>
      <c r="G136" s="71">
        <f>G48+G58+G67+G80+G100+G117+G133</f>
        <v>43</v>
      </c>
      <c r="H136" s="29">
        <f>H137+H138+H139+H140+H141</f>
        <v>466945</v>
      </c>
    </row>
    <row r="137" spans="1:8" ht="15.75">
      <c r="A137" s="7"/>
      <c r="B137" s="111" t="s">
        <v>4</v>
      </c>
      <c r="C137" s="112"/>
      <c r="D137" s="112"/>
      <c r="E137" s="112"/>
      <c r="F137" s="113"/>
      <c r="G137" s="78">
        <v>1</v>
      </c>
      <c r="H137" s="26">
        <f>H17</f>
        <v>20460</v>
      </c>
    </row>
    <row r="138" spans="1:8" ht="15.75">
      <c r="A138" s="7"/>
      <c r="B138" s="85" t="s">
        <v>49</v>
      </c>
      <c r="C138" s="86"/>
      <c r="D138" s="86"/>
      <c r="E138" s="86"/>
      <c r="F138" s="87"/>
      <c r="G138" s="74">
        <v>5.75</v>
      </c>
      <c r="H138" s="26">
        <f>H23+H72+H84+H104+H121</f>
        <v>108977.5</v>
      </c>
    </row>
    <row r="139" spans="1:8" ht="15.75">
      <c r="A139" s="7"/>
      <c r="B139" s="88" t="s">
        <v>48</v>
      </c>
      <c r="C139" s="89"/>
      <c r="D139" s="89"/>
      <c r="E139" s="89"/>
      <c r="F139" s="90"/>
      <c r="G139" s="81">
        <f>G34+G52+G61+G76+G92+G110+G126</f>
        <v>20.25</v>
      </c>
      <c r="H139" s="26">
        <f>H34+H52+H61+H76+H92+H110+H126</f>
        <v>222005</v>
      </c>
    </row>
    <row r="140" spans="1:8" ht="15.75">
      <c r="A140" s="7"/>
      <c r="B140" s="88" t="s">
        <v>64</v>
      </c>
      <c r="C140" s="89"/>
      <c r="D140" s="89"/>
      <c r="E140" s="89"/>
      <c r="F140" s="90"/>
      <c r="G140" s="15">
        <f>G39+G54+G66+G79+G95+G113+G129</f>
        <v>5.75</v>
      </c>
      <c r="H140" s="26">
        <f>H39+H66+H57+H79+H95+H113+H129</f>
        <v>36225</v>
      </c>
    </row>
    <row r="141" spans="1:8" ht="15.75">
      <c r="A141" s="7"/>
      <c r="B141" s="88" t="s">
        <v>12</v>
      </c>
      <c r="C141" s="89"/>
      <c r="D141" s="89"/>
      <c r="E141" s="89"/>
      <c r="F141" s="90"/>
      <c r="G141" s="76">
        <f>G47+G97+G98+G115+G131</f>
        <v>10.25</v>
      </c>
      <c r="H141" s="26">
        <f>H47+H97+H98+H115+H131</f>
        <v>79277.5</v>
      </c>
    </row>
    <row r="142" spans="1:8" ht="15.75">
      <c r="A142" s="9"/>
      <c r="B142" s="30"/>
      <c r="C142" s="30"/>
      <c r="D142" s="30"/>
      <c r="E142" s="30"/>
      <c r="F142" s="30"/>
      <c r="G142" s="16"/>
    </row>
    <row r="143" spans="1:8" ht="15.75">
      <c r="A143" s="9"/>
      <c r="B143" s="30"/>
      <c r="C143" s="30"/>
      <c r="D143" s="30"/>
      <c r="E143" s="30"/>
      <c r="F143" s="30"/>
      <c r="G143" s="16"/>
    </row>
    <row r="144" spans="1:8" ht="15.75">
      <c r="A144" s="9"/>
      <c r="B144" s="30"/>
      <c r="C144" s="30"/>
      <c r="D144" s="30"/>
      <c r="E144" s="30"/>
      <c r="F144" s="30"/>
      <c r="G144" s="8"/>
    </row>
    <row r="145" spans="1:7" ht="15.75">
      <c r="A145" s="9"/>
      <c r="B145" s="30" t="s">
        <v>33</v>
      </c>
      <c r="C145" s="30"/>
      <c r="D145" s="30"/>
      <c r="E145" s="30"/>
      <c r="F145" s="1"/>
      <c r="G145" s="30" t="s">
        <v>30</v>
      </c>
    </row>
    <row r="146" spans="1:7" ht="15.75">
      <c r="A146" s="9"/>
      <c r="B146" s="91"/>
      <c r="C146" s="91"/>
      <c r="D146" s="91"/>
      <c r="E146" s="91"/>
      <c r="F146" s="91"/>
      <c r="G146" s="30"/>
    </row>
  </sheetData>
  <mergeCells count="135">
    <mergeCell ref="F2:G2"/>
    <mergeCell ref="E3:G3"/>
    <mergeCell ref="E4:G4"/>
    <mergeCell ref="E5:G5"/>
    <mergeCell ref="E6:G6"/>
    <mergeCell ref="F7:G7"/>
    <mergeCell ref="B9:G9"/>
    <mergeCell ref="B10:G10"/>
    <mergeCell ref="A12:A14"/>
    <mergeCell ref="B12:F14"/>
    <mergeCell ref="G12:G14"/>
    <mergeCell ref="H12:H14"/>
    <mergeCell ref="B15:F15"/>
    <mergeCell ref="B16:F16"/>
    <mergeCell ref="B17:F17"/>
    <mergeCell ref="B18:F18"/>
    <mergeCell ref="B19:F19"/>
    <mergeCell ref="B20:F20"/>
    <mergeCell ref="B21:F21"/>
    <mergeCell ref="B22:F22"/>
    <mergeCell ref="B23:F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B39:F39"/>
    <mergeCell ref="B40:F40"/>
    <mergeCell ref="B41:F41"/>
    <mergeCell ref="B42:F42"/>
    <mergeCell ref="B43:F43"/>
    <mergeCell ref="B44:F44"/>
    <mergeCell ref="B45:F45"/>
    <mergeCell ref="B46:F46"/>
    <mergeCell ref="B47:F47"/>
    <mergeCell ref="B48:F48"/>
    <mergeCell ref="B50:F50"/>
    <mergeCell ref="B51:F51"/>
    <mergeCell ref="B53:F53"/>
    <mergeCell ref="B54:F54"/>
    <mergeCell ref="B55:F55"/>
    <mergeCell ref="B56:F56"/>
    <mergeCell ref="B57:F57"/>
    <mergeCell ref="B58:F58"/>
    <mergeCell ref="B59:F59"/>
    <mergeCell ref="B60:F60"/>
    <mergeCell ref="B62:F62"/>
    <mergeCell ref="B63:F63"/>
    <mergeCell ref="B64:F64"/>
    <mergeCell ref="B65:F65"/>
    <mergeCell ref="B66:F66"/>
    <mergeCell ref="B67:F67"/>
    <mergeCell ref="B69:F69"/>
    <mergeCell ref="B70:F70"/>
    <mergeCell ref="B71:F71"/>
    <mergeCell ref="B72:F72"/>
    <mergeCell ref="B73:F73"/>
    <mergeCell ref="B74:F74"/>
    <mergeCell ref="B75:F75"/>
    <mergeCell ref="B76:F76"/>
    <mergeCell ref="B77:F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B104:F104"/>
    <mergeCell ref="B105:F105"/>
    <mergeCell ref="B106:F106"/>
    <mergeCell ref="B108:F108"/>
    <mergeCell ref="B110:F110"/>
    <mergeCell ref="B128:F128"/>
    <mergeCell ref="B111:F111"/>
    <mergeCell ref="B112:F112"/>
    <mergeCell ref="B113:F113"/>
    <mergeCell ref="B114:F114"/>
    <mergeCell ref="B115:F115"/>
    <mergeCell ref="B116:F116"/>
    <mergeCell ref="B117:F117"/>
    <mergeCell ref="B118:F118"/>
    <mergeCell ref="B119:F119"/>
    <mergeCell ref="B138:F138"/>
    <mergeCell ref="B139:F139"/>
    <mergeCell ref="B140:F140"/>
    <mergeCell ref="B141:F141"/>
    <mergeCell ref="B146:F146"/>
    <mergeCell ref="B107:F107"/>
    <mergeCell ref="B109:F109"/>
    <mergeCell ref="B129:F129"/>
    <mergeCell ref="B130:F130"/>
    <mergeCell ref="B131:F131"/>
    <mergeCell ref="B132:F132"/>
    <mergeCell ref="B133:F133"/>
    <mergeCell ref="B134:F134"/>
    <mergeCell ref="B135:F135"/>
    <mergeCell ref="B136:F136"/>
    <mergeCell ref="B137:F137"/>
    <mergeCell ref="B120:F120"/>
    <mergeCell ref="B121:F121"/>
    <mergeCell ref="B122:F122"/>
    <mergeCell ref="B123:F123"/>
    <mergeCell ref="B124:F124"/>
    <mergeCell ref="B125:F125"/>
    <mergeCell ref="B126:F126"/>
    <mergeCell ref="B127:F127"/>
  </mergeCells>
  <phoneticPr fontId="2" type="noConversion"/>
  <pageMargins left="0.74803149606299213" right="0.74803149606299213" top="0.98425196850393704" bottom="0.98425196850393704" header="0.51181102362204722" footer="0.51181102362204722"/>
  <pageSetup paperSize="9" scale="90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topLeftCell="A31" workbookViewId="0">
      <selection activeCell="B52" sqref="B52:I60"/>
    </sheetView>
  </sheetViews>
  <sheetFormatPr defaultRowHeight="12.75"/>
  <cols>
    <col min="1" max="1" width="2.85546875" customWidth="1"/>
    <col min="6" max="6" width="34.42578125" customWidth="1"/>
    <col min="9" max="9" width="9.140625" customWidth="1"/>
    <col min="10" max="10" width="0.28515625" customWidth="1"/>
  </cols>
  <sheetData>
    <row r="1" spans="1:11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75">
      <c r="A3" s="45"/>
      <c r="B3" s="134" t="s">
        <v>23</v>
      </c>
      <c r="C3" s="134"/>
      <c r="D3" s="134"/>
      <c r="E3" s="134"/>
      <c r="F3" s="134"/>
      <c r="G3" s="134"/>
      <c r="H3" s="134"/>
      <c r="I3" s="134"/>
      <c r="J3" s="45"/>
      <c r="K3" s="45"/>
    </row>
    <row r="4" spans="1:11" ht="18.75">
      <c r="A4" s="45"/>
      <c r="B4" s="134" t="s">
        <v>75</v>
      </c>
      <c r="C4" s="134"/>
      <c r="D4" s="134"/>
      <c r="E4" s="134"/>
      <c r="F4" s="134"/>
      <c r="G4" s="134"/>
      <c r="H4" s="134"/>
      <c r="I4" s="134"/>
      <c r="J4" s="46"/>
      <c r="K4" s="45"/>
    </row>
    <row r="5" spans="1:11">
      <c r="A5" s="45"/>
      <c r="B5" s="135" t="s">
        <v>18</v>
      </c>
      <c r="C5" s="135"/>
      <c r="D5" s="135"/>
      <c r="E5" s="135"/>
      <c r="F5" s="135"/>
      <c r="G5" s="135" t="s">
        <v>19</v>
      </c>
      <c r="H5" s="135" t="s">
        <v>2</v>
      </c>
      <c r="I5" s="135" t="s">
        <v>20</v>
      </c>
      <c r="J5" s="135" t="s">
        <v>21</v>
      </c>
      <c r="K5" s="45"/>
    </row>
    <row r="6" spans="1:11">
      <c r="A6" s="45"/>
      <c r="B6" s="135"/>
      <c r="C6" s="135"/>
      <c r="D6" s="135"/>
      <c r="E6" s="135"/>
      <c r="F6" s="135"/>
      <c r="G6" s="135"/>
      <c r="H6" s="135"/>
      <c r="I6" s="135"/>
      <c r="J6" s="135"/>
      <c r="K6" s="45"/>
    </row>
    <row r="7" spans="1:11">
      <c r="A7" s="45"/>
      <c r="B7" s="135"/>
      <c r="C7" s="135"/>
      <c r="D7" s="135"/>
      <c r="E7" s="135"/>
      <c r="F7" s="135"/>
      <c r="G7" s="135"/>
      <c r="H7" s="135"/>
      <c r="I7" s="135"/>
      <c r="J7" s="135"/>
      <c r="K7" s="45"/>
    </row>
    <row r="8" spans="1:11" ht="18.75">
      <c r="A8" s="45"/>
      <c r="B8" s="136" t="s">
        <v>76</v>
      </c>
      <c r="C8" s="136"/>
      <c r="D8" s="136"/>
      <c r="E8" s="136"/>
      <c r="F8" s="136"/>
      <c r="G8" s="47"/>
      <c r="H8" s="47"/>
      <c r="I8" s="47"/>
      <c r="J8" s="48"/>
      <c r="K8" s="45"/>
    </row>
    <row r="9" spans="1:11" ht="15">
      <c r="A9" s="45"/>
      <c r="B9" s="137" t="s">
        <v>36</v>
      </c>
      <c r="C9" s="137"/>
      <c r="D9" s="137"/>
      <c r="E9" s="137"/>
      <c r="F9" s="137"/>
      <c r="G9" s="49">
        <v>1</v>
      </c>
      <c r="H9" s="49">
        <v>1</v>
      </c>
      <c r="I9" s="50">
        <v>0</v>
      </c>
      <c r="J9" s="48"/>
      <c r="K9" s="45"/>
    </row>
    <row r="10" spans="1:11" ht="15">
      <c r="A10" s="45"/>
      <c r="B10" s="140"/>
      <c r="C10" s="141"/>
      <c r="D10" s="141"/>
      <c r="E10" s="141"/>
      <c r="F10" s="142"/>
      <c r="G10" s="49"/>
      <c r="H10" s="49"/>
      <c r="I10" s="50"/>
      <c r="J10" s="48"/>
      <c r="K10" s="45"/>
    </row>
    <row r="11" spans="1:11" ht="14.25">
      <c r="A11" s="45"/>
      <c r="B11" s="138" t="s">
        <v>10</v>
      </c>
      <c r="C11" s="138"/>
      <c r="D11" s="138"/>
      <c r="E11" s="138"/>
      <c r="F11" s="138"/>
      <c r="G11" s="51">
        <v>1</v>
      </c>
      <c r="H11" s="51">
        <v>1</v>
      </c>
      <c r="I11" s="52">
        <v>0</v>
      </c>
      <c r="J11" s="53"/>
      <c r="K11" s="45"/>
    </row>
    <row r="12" spans="1:11" ht="15">
      <c r="A12" s="45"/>
      <c r="B12" s="139" t="s">
        <v>97</v>
      </c>
      <c r="C12" s="139"/>
      <c r="D12" s="139"/>
      <c r="E12" s="139"/>
      <c r="F12" s="139"/>
      <c r="G12" s="54"/>
      <c r="H12" s="54"/>
      <c r="I12" s="54"/>
      <c r="J12" s="48"/>
      <c r="K12" s="45"/>
    </row>
    <row r="13" spans="1:11" ht="15">
      <c r="A13" s="45"/>
      <c r="B13" s="143" t="s">
        <v>66</v>
      </c>
      <c r="C13" s="143"/>
      <c r="D13" s="143"/>
      <c r="E13" s="143"/>
      <c r="F13" s="143"/>
      <c r="G13" s="54"/>
      <c r="H13" s="54"/>
      <c r="I13" s="54"/>
      <c r="J13" s="48"/>
      <c r="K13" s="45"/>
    </row>
    <row r="14" spans="1:11" ht="15">
      <c r="A14" s="45"/>
      <c r="B14" s="144" t="s">
        <v>98</v>
      </c>
      <c r="C14" s="144"/>
      <c r="D14" s="144"/>
      <c r="E14" s="144"/>
      <c r="F14" s="144"/>
      <c r="G14" s="55">
        <v>3.25</v>
      </c>
      <c r="H14" s="55">
        <v>3.25</v>
      </c>
      <c r="I14" s="55">
        <v>0</v>
      </c>
      <c r="J14" s="48"/>
      <c r="K14" s="45"/>
    </row>
    <row r="15" spans="1:11" ht="15">
      <c r="A15" s="45"/>
      <c r="B15" s="145"/>
      <c r="C15" s="146"/>
      <c r="D15" s="146"/>
      <c r="E15" s="146"/>
      <c r="F15" s="147"/>
      <c r="G15" s="55"/>
      <c r="H15" s="55"/>
      <c r="I15" s="55"/>
      <c r="J15" s="48"/>
      <c r="K15" s="45"/>
    </row>
    <row r="16" spans="1:11" ht="14.25">
      <c r="A16" s="45"/>
      <c r="B16" s="138" t="s">
        <v>10</v>
      </c>
      <c r="C16" s="138"/>
      <c r="D16" s="138"/>
      <c r="E16" s="138"/>
      <c r="F16" s="138"/>
      <c r="G16" s="56">
        <v>3.25</v>
      </c>
      <c r="H16" s="56">
        <v>3.25</v>
      </c>
      <c r="I16" s="56">
        <v>0</v>
      </c>
      <c r="J16" s="48"/>
      <c r="K16" s="45"/>
    </row>
    <row r="17" spans="1:11" ht="15">
      <c r="A17" s="45"/>
      <c r="B17" s="148" t="s">
        <v>67</v>
      </c>
      <c r="C17" s="148"/>
      <c r="D17" s="148"/>
      <c r="E17" s="148"/>
      <c r="F17" s="148"/>
      <c r="G17" s="55"/>
      <c r="H17" s="55"/>
      <c r="I17" s="55"/>
      <c r="J17" s="48"/>
      <c r="K17" s="45"/>
    </row>
    <row r="18" spans="1:11" ht="15">
      <c r="A18" s="45"/>
      <c r="B18" s="144" t="s">
        <v>6</v>
      </c>
      <c r="C18" s="144"/>
      <c r="D18" s="144"/>
      <c r="E18" s="144"/>
      <c r="F18" s="144"/>
      <c r="G18" s="55">
        <v>1</v>
      </c>
      <c r="H18" s="55">
        <v>1</v>
      </c>
      <c r="I18" s="55">
        <v>0</v>
      </c>
      <c r="J18" s="48"/>
      <c r="K18" s="45"/>
    </row>
    <row r="19" spans="1:11" ht="15">
      <c r="A19" s="45"/>
      <c r="B19" s="144" t="s">
        <v>99</v>
      </c>
      <c r="C19" s="144"/>
      <c r="D19" s="144"/>
      <c r="E19" s="144"/>
      <c r="F19" s="144"/>
      <c r="G19" s="55">
        <v>6.5</v>
      </c>
      <c r="H19" s="55">
        <v>6.5</v>
      </c>
      <c r="I19" s="55">
        <v>0</v>
      </c>
      <c r="J19" s="48"/>
      <c r="K19" s="45"/>
    </row>
    <row r="20" spans="1:11" ht="15">
      <c r="A20" s="45"/>
      <c r="B20" s="144" t="s">
        <v>101</v>
      </c>
      <c r="C20" s="144"/>
      <c r="D20" s="144"/>
      <c r="E20" s="144"/>
      <c r="F20" s="144"/>
      <c r="G20" s="55">
        <v>2.5</v>
      </c>
      <c r="H20" s="55">
        <v>2.5</v>
      </c>
      <c r="I20" s="55">
        <v>0</v>
      </c>
      <c r="J20" s="48"/>
      <c r="K20" s="45"/>
    </row>
    <row r="21" spans="1:11" ht="15">
      <c r="A21" s="45"/>
      <c r="B21" s="149" t="s">
        <v>9</v>
      </c>
      <c r="C21" s="149"/>
      <c r="D21" s="149"/>
      <c r="E21" s="149"/>
      <c r="F21" s="149"/>
      <c r="G21" s="55">
        <v>1</v>
      </c>
      <c r="H21" s="55">
        <v>1</v>
      </c>
      <c r="I21" s="55">
        <v>0</v>
      </c>
      <c r="J21" s="48"/>
      <c r="K21" s="45"/>
    </row>
    <row r="22" spans="1:11" ht="15">
      <c r="A22" s="45"/>
      <c r="B22" s="150" t="s">
        <v>37</v>
      </c>
      <c r="C22" s="151"/>
      <c r="D22" s="151"/>
      <c r="E22" s="151"/>
      <c r="F22" s="152"/>
      <c r="G22" s="55">
        <v>1</v>
      </c>
      <c r="H22" s="55">
        <v>1</v>
      </c>
      <c r="I22" s="55">
        <v>0</v>
      </c>
      <c r="J22" s="48"/>
      <c r="K22" s="45"/>
    </row>
    <row r="23" spans="1:11" ht="14.25">
      <c r="A23" s="45"/>
      <c r="B23" s="138" t="s">
        <v>10</v>
      </c>
      <c r="C23" s="138"/>
      <c r="D23" s="138"/>
      <c r="E23" s="138"/>
      <c r="F23" s="138"/>
      <c r="G23" s="56">
        <f>SUM(G18:G22)</f>
        <v>12</v>
      </c>
      <c r="H23" s="56">
        <f>SUM(H18:H22)</f>
        <v>12</v>
      </c>
      <c r="I23" s="56">
        <v>0</v>
      </c>
      <c r="J23" s="48"/>
      <c r="K23" s="45"/>
    </row>
    <row r="24" spans="1:11" ht="15">
      <c r="A24" s="45"/>
      <c r="B24" s="148" t="s">
        <v>64</v>
      </c>
      <c r="C24" s="148"/>
      <c r="D24" s="148"/>
      <c r="E24" s="148"/>
      <c r="F24" s="148"/>
      <c r="G24" s="55"/>
      <c r="H24" s="55"/>
      <c r="I24" s="55"/>
      <c r="J24" s="48"/>
      <c r="K24" s="45"/>
    </row>
    <row r="25" spans="1:11" ht="15">
      <c r="A25" s="45"/>
      <c r="B25" s="144" t="s">
        <v>50</v>
      </c>
      <c r="C25" s="144"/>
      <c r="D25" s="144"/>
      <c r="E25" s="144"/>
      <c r="F25" s="144"/>
      <c r="G25" s="55">
        <v>0.5</v>
      </c>
      <c r="H25" s="55">
        <v>0.5</v>
      </c>
      <c r="I25" s="55">
        <v>0</v>
      </c>
      <c r="J25" s="48"/>
      <c r="K25" s="45"/>
    </row>
    <row r="26" spans="1:11" ht="15">
      <c r="A26" s="45"/>
      <c r="B26" s="144" t="s">
        <v>11</v>
      </c>
      <c r="C26" s="144"/>
      <c r="D26" s="144"/>
      <c r="E26" s="144"/>
      <c r="F26" s="144"/>
      <c r="G26" s="55">
        <v>1.5</v>
      </c>
      <c r="H26" s="55">
        <v>1.5</v>
      </c>
      <c r="I26" s="55">
        <v>0</v>
      </c>
      <c r="J26" s="48"/>
      <c r="K26" s="45"/>
    </row>
    <row r="27" spans="1:11" ht="15">
      <c r="A27" s="45"/>
      <c r="B27" s="145" t="s">
        <v>45</v>
      </c>
      <c r="C27" s="146"/>
      <c r="D27" s="146"/>
      <c r="E27" s="146"/>
      <c r="F27" s="147"/>
      <c r="G27" s="55">
        <v>1</v>
      </c>
      <c r="H27" s="55">
        <v>1</v>
      </c>
      <c r="I27" s="55">
        <v>0</v>
      </c>
      <c r="J27" s="48"/>
      <c r="K27" s="45"/>
    </row>
    <row r="28" spans="1:11" ht="14.25">
      <c r="A28" s="45"/>
      <c r="B28" s="138" t="s">
        <v>10</v>
      </c>
      <c r="C28" s="138"/>
      <c r="D28" s="138"/>
      <c r="E28" s="138"/>
      <c r="F28" s="138"/>
      <c r="G28" s="56">
        <f>G25+G26+G27</f>
        <v>3</v>
      </c>
      <c r="H28" s="56">
        <v>3</v>
      </c>
      <c r="I28" s="56">
        <v>0</v>
      </c>
      <c r="J28" s="48"/>
      <c r="K28" s="45"/>
    </row>
    <row r="29" spans="1:11" ht="15">
      <c r="A29" s="45"/>
      <c r="B29" s="148" t="s">
        <v>68</v>
      </c>
      <c r="C29" s="148"/>
      <c r="D29" s="148"/>
      <c r="E29" s="148"/>
      <c r="F29" s="148"/>
      <c r="G29" s="55"/>
      <c r="H29" s="55"/>
      <c r="I29" s="55"/>
      <c r="J29" s="48"/>
      <c r="K29" s="45"/>
    </row>
    <row r="30" spans="1:11" ht="15">
      <c r="A30" s="45"/>
      <c r="B30" s="145" t="s">
        <v>44</v>
      </c>
      <c r="C30" s="146"/>
      <c r="D30" s="146"/>
      <c r="E30" s="146"/>
      <c r="F30" s="147"/>
      <c r="G30" s="55">
        <v>1</v>
      </c>
      <c r="H30" s="55">
        <v>1</v>
      </c>
      <c r="I30" s="55">
        <v>0</v>
      </c>
      <c r="J30" s="48"/>
      <c r="K30" s="45"/>
    </row>
    <row r="31" spans="1:11" ht="15">
      <c r="A31" s="45"/>
      <c r="B31" s="144" t="s">
        <v>69</v>
      </c>
      <c r="C31" s="144"/>
      <c r="D31" s="144"/>
      <c r="E31" s="144"/>
      <c r="F31" s="144"/>
      <c r="G31" s="55">
        <v>0.25</v>
      </c>
      <c r="H31" s="55">
        <v>0.25</v>
      </c>
      <c r="I31" s="55">
        <v>0</v>
      </c>
      <c r="J31" s="48"/>
      <c r="K31" s="45"/>
    </row>
    <row r="32" spans="1:11" ht="15">
      <c r="A32" s="45"/>
      <c r="B32" s="144" t="s">
        <v>70</v>
      </c>
      <c r="C32" s="144"/>
      <c r="D32" s="144"/>
      <c r="E32" s="144"/>
      <c r="F32" s="144"/>
      <c r="G32" s="55">
        <v>0.5</v>
      </c>
      <c r="H32" s="55">
        <v>0.5</v>
      </c>
      <c r="I32" s="55">
        <v>0</v>
      </c>
      <c r="J32" s="48"/>
      <c r="K32" s="45"/>
    </row>
    <row r="33" spans="1:11" ht="15">
      <c r="A33" s="45"/>
      <c r="B33" s="149" t="s">
        <v>13</v>
      </c>
      <c r="C33" s="149"/>
      <c r="D33" s="149"/>
      <c r="E33" s="149"/>
      <c r="F33" s="149"/>
      <c r="G33" s="57">
        <v>1</v>
      </c>
      <c r="H33" s="57">
        <v>1</v>
      </c>
      <c r="I33" s="55">
        <v>0</v>
      </c>
      <c r="J33" s="48"/>
      <c r="K33" s="45"/>
    </row>
    <row r="34" spans="1:11" ht="15">
      <c r="A34" s="45"/>
      <c r="B34" s="144" t="s">
        <v>34</v>
      </c>
      <c r="C34" s="144"/>
      <c r="D34" s="144"/>
      <c r="E34" s="144"/>
      <c r="F34" s="144"/>
      <c r="G34" s="55">
        <v>0.5</v>
      </c>
      <c r="H34" s="55">
        <v>0.5</v>
      </c>
      <c r="I34" s="55">
        <v>0</v>
      </c>
      <c r="J34" s="48"/>
      <c r="K34" s="45"/>
    </row>
    <row r="35" spans="1:11" ht="15">
      <c r="A35" s="45"/>
      <c r="B35" s="144" t="s">
        <v>14</v>
      </c>
      <c r="C35" s="144"/>
      <c r="D35" s="144"/>
      <c r="E35" s="144"/>
      <c r="F35" s="144"/>
      <c r="G35" s="55">
        <v>2</v>
      </c>
      <c r="H35" s="55">
        <v>2</v>
      </c>
      <c r="I35" s="55">
        <v>0</v>
      </c>
      <c r="J35" s="48"/>
      <c r="K35" s="45"/>
    </row>
    <row r="36" spans="1:11" ht="14.25">
      <c r="A36" s="45"/>
      <c r="B36" s="138" t="s">
        <v>10</v>
      </c>
      <c r="C36" s="138"/>
      <c r="D36" s="138"/>
      <c r="E36" s="138"/>
      <c r="F36" s="138"/>
      <c r="G36" s="56">
        <f>G31+G32+G33+G34+G35+G30</f>
        <v>5.25</v>
      </c>
      <c r="H36" s="56">
        <f>H31+H32+H33+H34+H35+H30</f>
        <v>5.25</v>
      </c>
      <c r="I36" s="56">
        <v>0</v>
      </c>
      <c r="J36" s="48"/>
      <c r="K36" s="45"/>
    </row>
    <row r="37" spans="1:11" s="68" customFormat="1" ht="15.75">
      <c r="B37" s="153" t="s">
        <v>24</v>
      </c>
      <c r="C37" s="153"/>
      <c r="D37" s="153"/>
      <c r="E37" s="153"/>
      <c r="F37" s="153"/>
      <c r="G37" s="71">
        <f>G36+G28+G23+G16+G11</f>
        <v>24.5</v>
      </c>
      <c r="H37" s="71">
        <f>H11+H16+H23+H28+H36</f>
        <v>24.5</v>
      </c>
      <c r="I37" s="72">
        <v>0</v>
      </c>
      <c r="J37" s="70"/>
    </row>
    <row r="38" spans="1:11" ht="15">
      <c r="A38" s="45"/>
      <c r="B38" s="138" t="s">
        <v>95</v>
      </c>
      <c r="C38" s="138"/>
      <c r="D38" s="138"/>
      <c r="E38" s="138"/>
      <c r="F38" s="138"/>
      <c r="G38" s="55"/>
      <c r="H38" s="55"/>
      <c r="I38" s="55"/>
      <c r="J38" s="59"/>
      <c r="K38" s="45">
        <v>128</v>
      </c>
    </row>
    <row r="39" spans="1:11" ht="15">
      <c r="A39" s="45"/>
      <c r="B39" s="144" t="s">
        <v>96</v>
      </c>
      <c r="C39" s="144"/>
      <c r="D39" s="144"/>
      <c r="E39" s="144"/>
      <c r="F39" s="144"/>
      <c r="G39" s="55">
        <v>0.25</v>
      </c>
      <c r="H39" s="55">
        <v>0.25</v>
      </c>
      <c r="I39" s="55">
        <v>0</v>
      </c>
      <c r="J39" s="48"/>
      <c r="K39" s="45"/>
    </row>
    <row r="40" spans="1:11" ht="15">
      <c r="A40" s="45"/>
      <c r="B40" s="144" t="s">
        <v>16</v>
      </c>
      <c r="C40" s="144"/>
      <c r="D40" s="144"/>
      <c r="E40" s="144"/>
      <c r="F40" s="144"/>
      <c r="G40" s="55">
        <v>0.25</v>
      </c>
      <c r="H40" s="55">
        <v>0.25</v>
      </c>
      <c r="I40" s="55">
        <v>0</v>
      </c>
      <c r="J40" s="48"/>
      <c r="K40" s="45"/>
    </row>
    <row r="41" spans="1:11" s="68" customFormat="1" ht="14.25">
      <c r="B41" s="154" t="s">
        <v>38</v>
      </c>
      <c r="C41" s="154"/>
      <c r="D41" s="154"/>
      <c r="E41" s="154"/>
      <c r="F41" s="154"/>
      <c r="G41" s="69">
        <v>0.5</v>
      </c>
      <c r="H41" s="69">
        <v>0.5</v>
      </c>
      <c r="I41" s="69">
        <v>0</v>
      </c>
      <c r="J41" s="70"/>
    </row>
    <row r="42" spans="1:11" ht="15">
      <c r="A42" s="45"/>
      <c r="B42" s="138" t="s">
        <v>93</v>
      </c>
      <c r="C42" s="138"/>
      <c r="D42" s="138"/>
      <c r="E42" s="138"/>
      <c r="F42" s="138"/>
      <c r="G42" s="55"/>
      <c r="H42" s="55"/>
      <c r="I42" s="55"/>
      <c r="J42" s="59"/>
      <c r="K42" s="45"/>
    </row>
    <row r="43" spans="1:11" ht="15">
      <c r="A43" s="45"/>
      <c r="B43" s="144" t="s">
        <v>94</v>
      </c>
      <c r="C43" s="144"/>
      <c r="D43" s="144"/>
      <c r="E43" s="144"/>
      <c r="F43" s="144"/>
      <c r="G43" s="55">
        <v>0.25</v>
      </c>
      <c r="H43" s="55">
        <v>0.25</v>
      </c>
      <c r="I43" s="55">
        <v>0</v>
      </c>
      <c r="J43" s="48"/>
      <c r="K43" s="45"/>
    </row>
    <row r="44" spans="1:11" ht="15">
      <c r="A44" s="45"/>
      <c r="B44" s="144" t="s">
        <v>16</v>
      </c>
      <c r="C44" s="144"/>
      <c r="D44" s="144"/>
      <c r="E44" s="144"/>
      <c r="F44" s="144"/>
      <c r="G44" s="55">
        <v>0.25</v>
      </c>
      <c r="H44" s="55">
        <v>0.25</v>
      </c>
      <c r="I44" s="55">
        <v>0</v>
      </c>
      <c r="J44" s="48"/>
      <c r="K44" s="45"/>
    </row>
    <row r="45" spans="1:11" s="68" customFormat="1" ht="14.25">
      <c r="B45" s="154" t="s">
        <v>39</v>
      </c>
      <c r="C45" s="154"/>
      <c r="D45" s="154"/>
      <c r="E45" s="154"/>
      <c r="F45" s="154"/>
      <c r="G45" s="69">
        <v>0.5</v>
      </c>
      <c r="H45" s="69">
        <v>0.5</v>
      </c>
      <c r="I45" s="69">
        <v>0</v>
      </c>
      <c r="J45" s="70"/>
    </row>
    <row r="46" spans="1:11" ht="15">
      <c r="A46" s="45"/>
      <c r="B46" s="138" t="s">
        <v>89</v>
      </c>
      <c r="C46" s="138"/>
      <c r="D46" s="138"/>
      <c r="E46" s="138"/>
      <c r="F46" s="138"/>
      <c r="G46" s="55"/>
      <c r="H46" s="55"/>
      <c r="I46" s="55"/>
      <c r="J46" s="48"/>
      <c r="K46" s="45"/>
    </row>
    <row r="47" spans="1:11" ht="15">
      <c r="A47" s="45"/>
      <c r="B47" s="140" t="s">
        <v>90</v>
      </c>
      <c r="C47" s="141"/>
      <c r="D47" s="141"/>
      <c r="E47" s="141"/>
      <c r="F47" s="142"/>
      <c r="G47" s="55">
        <v>0.5</v>
      </c>
      <c r="H47" s="55">
        <v>0.5</v>
      </c>
      <c r="I47" s="55">
        <v>0</v>
      </c>
      <c r="J47" s="48"/>
      <c r="K47" s="45"/>
    </row>
    <row r="48" spans="1:11" ht="15">
      <c r="A48" s="45"/>
      <c r="B48" s="144" t="s">
        <v>91</v>
      </c>
      <c r="C48" s="144"/>
      <c r="D48" s="144"/>
      <c r="E48" s="144"/>
      <c r="F48" s="144"/>
      <c r="G48" s="55">
        <v>0.75</v>
      </c>
      <c r="H48" s="55">
        <v>0.75</v>
      </c>
      <c r="I48" s="55">
        <v>0</v>
      </c>
      <c r="J48" s="59"/>
      <c r="K48" s="45"/>
    </row>
    <row r="49" spans="1:11" ht="15">
      <c r="A49" s="45"/>
      <c r="B49" s="144" t="s">
        <v>92</v>
      </c>
      <c r="C49" s="144"/>
      <c r="D49" s="144"/>
      <c r="E49" s="144"/>
      <c r="F49" s="144"/>
      <c r="G49" s="55">
        <v>0.25</v>
      </c>
      <c r="H49" s="55">
        <v>0.25</v>
      </c>
      <c r="I49" s="55">
        <v>0</v>
      </c>
      <c r="J49" s="59"/>
      <c r="K49" s="45"/>
    </row>
    <row r="50" spans="1:11" ht="15">
      <c r="A50" s="45"/>
      <c r="B50" s="144" t="s">
        <v>16</v>
      </c>
      <c r="C50" s="144"/>
      <c r="D50" s="144"/>
      <c r="E50" s="144"/>
      <c r="F50" s="144"/>
      <c r="G50" s="55">
        <v>0.25</v>
      </c>
      <c r="H50" s="55">
        <v>0.25</v>
      </c>
      <c r="I50" s="55">
        <v>0</v>
      </c>
      <c r="J50" s="48"/>
      <c r="K50" s="45"/>
    </row>
    <row r="51" spans="1:11" s="68" customFormat="1" ht="14.25">
      <c r="B51" s="154" t="s">
        <v>40</v>
      </c>
      <c r="C51" s="154"/>
      <c r="D51" s="154"/>
      <c r="E51" s="154"/>
      <c r="F51" s="154"/>
      <c r="G51" s="69">
        <f>G47+G48+G49+G50</f>
        <v>1.75</v>
      </c>
      <c r="H51" s="69">
        <f>H47+H48+H49+H50</f>
        <v>1.75</v>
      </c>
      <c r="I51" s="69">
        <v>0</v>
      </c>
      <c r="J51" s="70"/>
    </row>
    <row r="52" spans="1:11" ht="14.25">
      <c r="A52" s="45"/>
      <c r="B52" s="155" t="s">
        <v>85</v>
      </c>
      <c r="C52" s="156"/>
      <c r="D52" s="156"/>
      <c r="E52" s="156"/>
      <c r="F52" s="157"/>
      <c r="G52" s="56"/>
      <c r="H52" s="56"/>
      <c r="I52" s="56"/>
      <c r="J52" s="48"/>
      <c r="K52" s="45"/>
    </row>
    <row r="53" spans="1:11" ht="15">
      <c r="A53" s="45"/>
      <c r="B53" s="140" t="s">
        <v>88</v>
      </c>
      <c r="C53" s="141"/>
      <c r="D53" s="141"/>
      <c r="E53" s="141"/>
      <c r="F53" s="142"/>
      <c r="G53" s="56">
        <v>0.75</v>
      </c>
      <c r="H53" s="56">
        <v>0.75</v>
      </c>
      <c r="I53" s="56">
        <v>0</v>
      </c>
      <c r="J53" s="48"/>
      <c r="K53" s="45"/>
    </row>
    <row r="54" spans="1:11" ht="15">
      <c r="A54" s="45"/>
      <c r="B54" s="140" t="s">
        <v>86</v>
      </c>
      <c r="C54" s="141"/>
      <c r="D54" s="141"/>
      <c r="E54" s="141"/>
      <c r="F54" s="142"/>
      <c r="G54" s="56">
        <v>1.5</v>
      </c>
      <c r="H54" s="56">
        <v>1.5</v>
      </c>
      <c r="I54" s="56">
        <v>0</v>
      </c>
      <c r="J54" s="48"/>
      <c r="K54" s="60"/>
    </row>
    <row r="55" spans="1:11" ht="15">
      <c r="A55" s="45"/>
      <c r="B55" s="144" t="s">
        <v>87</v>
      </c>
      <c r="C55" s="144"/>
      <c r="D55" s="144"/>
      <c r="E55" s="144"/>
      <c r="F55" s="144"/>
      <c r="G55" s="56">
        <v>0.5</v>
      </c>
      <c r="H55" s="56">
        <v>0.5</v>
      </c>
      <c r="I55" s="56">
        <v>0</v>
      </c>
      <c r="J55" s="48"/>
      <c r="K55" s="45"/>
    </row>
    <row r="56" spans="1:11" ht="15">
      <c r="A56" s="45"/>
      <c r="B56" s="149" t="s">
        <v>9</v>
      </c>
      <c r="C56" s="149"/>
      <c r="D56" s="149"/>
      <c r="E56" s="149"/>
      <c r="F56" s="149"/>
      <c r="G56" s="56">
        <v>1</v>
      </c>
      <c r="H56" s="56">
        <v>1</v>
      </c>
      <c r="I56" s="56">
        <v>0</v>
      </c>
      <c r="J56" s="48"/>
      <c r="K56" s="45"/>
    </row>
    <row r="57" spans="1:11" ht="15">
      <c r="A57" s="45"/>
      <c r="B57" s="140" t="s">
        <v>25</v>
      </c>
      <c r="C57" s="141"/>
      <c r="D57" s="141"/>
      <c r="E57" s="141"/>
      <c r="F57" s="142"/>
      <c r="G57" s="56">
        <v>1</v>
      </c>
      <c r="H57" s="56">
        <v>1</v>
      </c>
      <c r="I57" s="56">
        <v>0</v>
      </c>
      <c r="J57" s="48"/>
      <c r="K57" s="45"/>
    </row>
    <row r="58" spans="1:11" ht="15">
      <c r="A58" s="45"/>
      <c r="B58" s="140" t="s">
        <v>26</v>
      </c>
      <c r="C58" s="141"/>
      <c r="D58" s="141"/>
      <c r="E58" s="141"/>
      <c r="F58" s="142"/>
      <c r="G58" s="56">
        <v>1</v>
      </c>
      <c r="H58" s="56">
        <v>1</v>
      </c>
      <c r="I58" s="56">
        <v>0</v>
      </c>
      <c r="J58" s="48"/>
      <c r="K58" s="45"/>
    </row>
    <row r="59" spans="1:11" ht="15">
      <c r="A59" s="45"/>
      <c r="B59" s="140" t="s">
        <v>27</v>
      </c>
      <c r="C59" s="141"/>
      <c r="D59" s="141"/>
      <c r="E59" s="141"/>
      <c r="F59" s="142"/>
      <c r="G59" s="56">
        <v>2</v>
      </c>
      <c r="H59" s="56">
        <v>2</v>
      </c>
      <c r="I59" s="56">
        <v>0</v>
      </c>
      <c r="J59" s="48"/>
      <c r="K59" s="45"/>
    </row>
    <row r="60" spans="1:11" s="68" customFormat="1" ht="14.25">
      <c r="B60" s="158" t="s">
        <v>41</v>
      </c>
      <c r="C60" s="159"/>
      <c r="D60" s="159"/>
      <c r="E60" s="159"/>
      <c r="F60" s="160"/>
      <c r="G60" s="69">
        <f>G53+G54+G55+G56+G57+G58+G59</f>
        <v>7.75</v>
      </c>
      <c r="H60" s="69">
        <f>H53+H54+H55+H56+H57+H58+H59</f>
        <v>7.75</v>
      </c>
      <c r="I60" s="69">
        <v>0.25</v>
      </c>
      <c r="J60" s="70"/>
    </row>
    <row r="61" spans="1:11" ht="14.25">
      <c r="A61" s="45"/>
      <c r="B61" s="155" t="s">
        <v>81</v>
      </c>
      <c r="C61" s="156"/>
      <c r="D61" s="156"/>
      <c r="E61" s="156"/>
      <c r="F61" s="157"/>
      <c r="G61" s="56"/>
      <c r="H61" s="56"/>
      <c r="I61" s="56"/>
      <c r="J61" s="48"/>
      <c r="K61" s="45"/>
    </row>
    <row r="62" spans="1:11" ht="15">
      <c r="A62" s="45"/>
      <c r="B62" s="140" t="s">
        <v>82</v>
      </c>
      <c r="C62" s="141"/>
      <c r="D62" s="141"/>
      <c r="E62" s="141"/>
      <c r="F62" s="142"/>
      <c r="G62" s="56">
        <v>0.5</v>
      </c>
      <c r="H62" s="56">
        <v>0.5</v>
      </c>
      <c r="I62" s="56">
        <v>0</v>
      </c>
      <c r="J62" s="48"/>
      <c r="K62" s="45"/>
    </row>
    <row r="63" spans="1:11" ht="15">
      <c r="A63" s="45"/>
      <c r="B63" s="140" t="s">
        <v>83</v>
      </c>
      <c r="C63" s="141"/>
      <c r="D63" s="141"/>
      <c r="E63" s="141"/>
      <c r="F63" s="142"/>
      <c r="G63" s="56">
        <v>1.25</v>
      </c>
      <c r="H63" s="56">
        <v>1.25</v>
      </c>
      <c r="I63" s="56">
        <v>0</v>
      </c>
      <c r="J63" s="48"/>
      <c r="K63" s="60"/>
    </row>
    <row r="64" spans="1:11" ht="15">
      <c r="A64" s="45"/>
      <c r="B64" s="144" t="s">
        <v>84</v>
      </c>
      <c r="C64" s="144"/>
      <c r="D64" s="144"/>
      <c r="E64" s="144"/>
      <c r="F64" s="144"/>
      <c r="G64" s="56">
        <v>0.5</v>
      </c>
      <c r="H64" s="56">
        <v>0.5</v>
      </c>
      <c r="I64" s="56">
        <v>0</v>
      </c>
      <c r="J64" s="48"/>
      <c r="K64" s="45"/>
    </row>
    <row r="65" spans="1:11" ht="15">
      <c r="A65" s="45"/>
      <c r="B65" s="140" t="s">
        <v>25</v>
      </c>
      <c r="C65" s="141"/>
      <c r="D65" s="141"/>
      <c r="E65" s="141"/>
      <c r="F65" s="142"/>
      <c r="G65" s="56">
        <v>0.5</v>
      </c>
      <c r="H65" s="56">
        <v>0.5</v>
      </c>
      <c r="I65" s="56">
        <v>0</v>
      </c>
      <c r="J65" s="48"/>
      <c r="K65" s="45"/>
    </row>
    <row r="66" spans="1:11" ht="15">
      <c r="A66" s="45"/>
      <c r="B66" s="140" t="s">
        <v>27</v>
      </c>
      <c r="C66" s="141"/>
      <c r="D66" s="141"/>
      <c r="E66" s="141"/>
      <c r="F66" s="142"/>
      <c r="G66" s="56">
        <v>1</v>
      </c>
      <c r="H66" s="56">
        <v>1</v>
      </c>
      <c r="I66" s="56">
        <v>0</v>
      </c>
      <c r="J66" s="48"/>
      <c r="K66" s="45"/>
    </row>
    <row r="67" spans="1:11" s="68" customFormat="1" ht="14.25">
      <c r="B67" s="158" t="s">
        <v>42</v>
      </c>
      <c r="C67" s="159"/>
      <c r="D67" s="159"/>
      <c r="E67" s="159"/>
      <c r="F67" s="160"/>
      <c r="G67" s="69">
        <f>G62+G63+G64+G65+G66</f>
        <v>3.75</v>
      </c>
      <c r="H67" s="69">
        <f>H62+H63+H64+H65+H66</f>
        <v>3.75</v>
      </c>
      <c r="I67" s="69">
        <v>0.25</v>
      </c>
      <c r="J67" s="70"/>
    </row>
    <row r="68" spans="1:11" ht="14.25">
      <c r="A68" s="45"/>
      <c r="B68" s="155" t="s">
        <v>77</v>
      </c>
      <c r="C68" s="156"/>
      <c r="D68" s="156"/>
      <c r="E68" s="156"/>
      <c r="F68" s="157"/>
      <c r="G68" s="56"/>
      <c r="H68" s="56"/>
      <c r="I68" s="56"/>
      <c r="J68" s="48"/>
      <c r="K68" s="45"/>
    </row>
    <row r="69" spans="1:11" ht="15">
      <c r="A69" s="45"/>
      <c r="B69" s="140" t="s">
        <v>78</v>
      </c>
      <c r="C69" s="141"/>
      <c r="D69" s="141"/>
      <c r="E69" s="141"/>
      <c r="F69" s="142"/>
      <c r="G69" s="56">
        <v>0.75</v>
      </c>
      <c r="H69" s="56">
        <v>0.75</v>
      </c>
      <c r="I69" s="56">
        <v>0</v>
      </c>
      <c r="J69" s="48"/>
      <c r="K69" s="45"/>
    </row>
    <row r="70" spans="1:11" ht="15">
      <c r="A70" s="45"/>
      <c r="B70" s="140" t="s">
        <v>79</v>
      </c>
      <c r="C70" s="141"/>
      <c r="D70" s="141"/>
      <c r="E70" s="141"/>
      <c r="F70" s="142"/>
      <c r="G70" s="56">
        <v>1.5</v>
      </c>
      <c r="H70" s="56">
        <v>1.5</v>
      </c>
      <c r="I70" s="56">
        <v>0</v>
      </c>
      <c r="J70" s="48"/>
      <c r="K70" s="45"/>
    </row>
    <row r="71" spans="1:11" ht="15">
      <c r="A71" s="45"/>
      <c r="B71" s="144" t="s">
        <v>80</v>
      </c>
      <c r="C71" s="144"/>
      <c r="D71" s="144"/>
      <c r="E71" s="144"/>
      <c r="F71" s="144"/>
      <c r="G71" s="56">
        <v>0.5</v>
      </c>
      <c r="H71" s="56">
        <v>0.5</v>
      </c>
      <c r="I71" s="56">
        <v>0</v>
      </c>
      <c r="J71" s="48"/>
      <c r="K71" s="45"/>
    </row>
    <row r="72" spans="1:11" ht="15">
      <c r="A72" s="45"/>
      <c r="B72" s="140" t="s">
        <v>25</v>
      </c>
      <c r="C72" s="141"/>
      <c r="D72" s="141"/>
      <c r="E72" s="141"/>
      <c r="F72" s="142"/>
      <c r="G72" s="56">
        <v>0.5</v>
      </c>
      <c r="H72" s="56">
        <v>0.5</v>
      </c>
      <c r="I72" s="56">
        <v>0</v>
      </c>
      <c r="J72" s="48"/>
      <c r="K72" s="45"/>
    </row>
    <row r="73" spans="1:11" ht="15">
      <c r="A73" s="45"/>
      <c r="B73" s="140" t="s">
        <v>27</v>
      </c>
      <c r="C73" s="141"/>
      <c r="D73" s="141"/>
      <c r="E73" s="141"/>
      <c r="F73" s="142"/>
      <c r="G73" s="56">
        <v>1</v>
      </c>
      <c r="H73" s="56">
        <v>1</v>
      </c>
      <c r="I73" s="56">
        <v>0</v>
      </c>
      <c r="J73" s="48"/>
      <c r="K73" s="45"/>
    </row>
    <row r="74" spans="1:11" s="68" customFormat="1" ht="14.25">
      <c r="B74" s="158" t="s">
        <v>43</v>
      </c>
      <c r="C74" s="159"/>
      <c r="D74" s="159"/>
      <c r="E74" s="159"/>
      <c r="F74" s="160"/>
      <c r="G74" s="69">
        <f>G69+G70+G71+G72+G73</f>
        <v>4.25</v>
      </c>
      <c r="H74" s="69">
        <f>H69+H70+H71+H72+H73</f>
        <v>4.25</v>
      </c>
      <c r="I74" s="69">
        <v>0</v>
      </c>
      <c r="J74" s="70"/>
    </row>
    <row r="75" spans="1:11" ht="15.75">
      <c r="A75" s="45"/>
      <c r="B75" s="161" t="s">
        <v>28</v>
      </c>
      <c r="C75" s="161"/>
      <c r="D75" s="161"/>
      <c r="E75" s="161"/>
      <c r="F75" s="161"/>
      <c r="G75" s="58">
        <f>G37+G41+G45+G51+G60+G67+G74</f>
        <v>43</v>
      </c>
      <c r="H75" s="58">
        <f>H37+H41+H45+H51+H60+H67+H74</f>
        <v>43</v>
      </c>
      <c r="I75" s="58">
        <v>0.25</v>
      </c>
      <c r="J75" s="48"/>
      <c r="K75" s="61">
        <f>G37+G41+G45+G51+G60+G67+G74</f>
        <v>43</v>
      </c>
    </row>
    <row r="76" spans="1:11" ht="15">
      <c r="A76" s="45"/>
      <c r="B76" s="162"/>
      <c r="C76" s="162"/>
      <c r="D76" s="162"/>
      <c r="E76" s="162"/>
      <c r="F76" s="162"/>
      <c r="G76" s="62"/>
      <c r="H76" s="62"/>
      <c r="I76" s="62"/>
      <c r="J76" s="48"/>
      <c r="K76" s="45"/>
    </row>
    <row r="77" spans="1:11" ht="15.75">
      <c r="A77" s="45"/>
      <c r="B77" s="163" t="s">
        <v>17</v>
      </c>
      <c r="C77" s="163"/>
      <c r="D77" s="163"/>
      <c r="E77" s="163"/>
      <c r="F77" s="163"/>
      <c r="G77" s="58">
        <f>G37+G41+G45+G51+G60+G67+G74</f>
        <v>43</v>
      </c>
      <c r="H77" s="58">
        <f>H37+H41+H45+H51+H60+H67+H74</f>
        <v>43</v>
      </c>
      <c r="I77" s="63">
        <v>0.25</v>
      </c>
      <c r="J77" s="48"/>
      <c r="K77" s="61"/>
    </row>
    <row r="78" spans="1:11" ht="15.75">
      <c r="A78" s="45"/>
      <c r="B78" s="163" t="s">
        <v>4</v>
      </c>
      <c r="C78" s="163"/>
      <c r="D78" s="163"/>
      <c r="E78" s="163"/>
      <c r="F78" s="163"/>
      <c r="G78" s="58">
        <v>1</v>
      </c>
      <c r="H78" s="58">
        <v>1</v>
      </c>
      <c r="I78" s="63">
        <v>0</v>
      </c>
      <c r="J78" s="48"/>
      <c r="K78" s="45"/>
    </row>
    <row r="79" spans="1:11" ht="15.75">
      <c r="A79" s="45"/>
      <c r="B79" s="143" t="s">
        <v>66</v>
      </c>
      <c r="C79" s="143"/>
      <c r="D79" s="143"/>
      <c r="E79" s="143"/>
      <c r="F79" s="143"/>
      <c r="G79" s="58">
        <f>G16+G47+G53+G62+G69</f>
        <v>5.75</v>
      </c>
      <c r="H79" s="58">
        <f>H69+H62+H53+H47+H16</f>
        <v>5.75</v>
      </c>
      <c r="I79" s="63">
        <v>0</v>
      </c>
      <c r="J79" s="48"/>
      <c r="K79" s="45"/>
    </row>
    <row r="80" spans="1:11" ht="15.75">
      <c r="A80" s="45"/>
      <c r="B80" s="148" t="s">
        <v>67</v>
      </c>
      <c r="C80" s="148"/>
      <c r="D80" s="148"/>
      <c r="E80" s="148"/>
      <c r="F80" s="148"/>
      <c r="G80" s="58">
        <f>G23+G39+G43+G48+G49+G54+G55+G56+G63+G64+G70+G71</f>
        <v>20.25</v>
      </c>
      <c r="H80" s="58">
        <f>H23+H39+H43+H48+H49+H54+H55+H56+H63+H64+H70+H71</f>
        <v>20.25</v>
      </c>
      <c r="I80" s="63">
        <v>0.25</v>
      </c>
      <c r="J80" s="48"/>
      <c r="K80" s="45"/>
    </row>
    <row r="81" spans="1:11" ht="15.75">
      <c r="A81" s="45"/>
      <c r="B81" s="148" t="s">
        <v>64</v>
      </c>
      <c r="C81" s="148"/>
      <c r="D81" s="148"/>
      <c r="E81" s="148"/>
      <c r="F81" s="148"/>
      <c r="G81" s="58">
        <f>G28+G44+G50+G40+G57+G65+G72</f>
        <v>5.75</v>
      </c>
      <c r="H81" s="58">
        <f>H28+H40+H44+H50+H57+H65+H72</f>
        <v>5.75</v>
      </c>
      <c r="I81" s="63">
        <v>0</v>
      </c>
      <c r="J81" s="48"/>
      <c r="K81" s="45"/>
    </row>
    <row r="82" spans="1:11" ht="15.75">
      <c r="A82" s="45"/>
      <c r="B82" s="148" t="s">
        <v>68</v>
      </c>
      <c r="C82" s="148"/>
      <c r="D82" s="148"/>
      <c r="E82" s="148"/>
      <c r="F82" s="148"/>
      <c r="G82" s="58">
        <f>G36+G58+G59+G66+G73</f>
        <v>10.25</v>
      </c>
      <c r="H82" s="58">
        <f>H36+H58+H59+H66+H73</f>
        <v>10.25</v>
      </c>
      <c r="I82" s="63">
        <v>0</v>
      </c>
      <c r="J82" s="48"/>
      <c r="K82" s="45"/>
    </row>
    <row r="83" spans="1:11" ht="15.75">
      <c r="A83" s="45"/>
      <c r="B83" s="64" t="s">
        <v>29</v>
      </c>
      <c r="C83" s="64"/>
      <c r="D83" s="64"/>
      <c r="E83" s="64"/>
      <c r="F83" s="65"/>
      <c r="G83" s="66"/>
      <c r="H83" s="64" t="s">
        <v>30</v>
      </c>
      <c r="I83" s="67"/>
      <c r="J83" s="45"/>
      <c r="K83" s="45"/>
    </row>
    <row r="84" spans="1:11" ht="15.75">
      <c r="A84" s="45"/>
      <c r="B84" s="64"/>
      <c r="C84" s="64"/>
      <c r="D84" s="64"/>
      <c r="E84" s="64"/>
      <c r="F84" s="65"/>
      <c r="G84" s="66"/>
      <c r="H84" s="64"/>
      <c r="I84" s="67"/>
      <c r="J84" s="45"/>
      <c r="K84" s="45"/>
    </row>
    <row r="85" spans="1:11" ht="15.75">
      <c r="A85" s="45"/>
      <c r="B85" s="64"/>
      <c r="C85" s="64"/>
      <c r="D85" s="64"/>
      <c r="E85" s="64"/>
      <c r="F85" s="65"/>
      <c r="G85" s="66"/>
      <c r="H85" s="64"/>
      <c r="I85" s="67"/>
      <c r="J85" s="45"/>
      <c r="K85" s="45"/>
    </row>
    <row r="86" spans="1:11" ht="15.75">
      <c r="A86" s="45"/>
      <c r="B86" s="82" t="s">
        <v>105</v>
      </c>
      <c r="C86" s="82"/>
      <c r="D86" s="64"/>
      <c r="E86" s="64"/>
      <c r="F86" s="65"/>
      <c r="G86" s="66"/>
      <c r="H86" s="64"/>
      <c r="I86" s="67"/>
      <c r="J86" s="45"/>
      <c r="K86" s="45"/>
    </row>
    <row r="87" spans="1:11" ht="15.75">
      <c r="B87" s="83" t="s">
        <v>44</v>
      </c>
      <c r="C87" s="83" t="s">
        <v>100</v>
      </c>
      <c r="G87" s="20"/>
    </row>
  </sheetData>
  <mergeCells count="82">
    <mergeCell ref="B73:F73"/>
    <mergeCell ref="B74:F74"/>
    <mergeCell ref="B75:F75"/>
    <mergeCell ref="B76:F76"/>
    <mergeCell ref="B82:F82"/>
    <mergeCell ref="B77:F77"/>
    <mergeCell ref="B78:F78"/>
    <mergeCell ref="B79:F79"/>
    <mergeCell ref="B80:F80"/>
    <mergeCell ref="B81:F81"/>
    <mergeCell ref="B68:F68"/>
    <mergeCell ref="B69:F69"/>
    <mergeCell ref="B70:F70"/>
    <mergeCell ref="B71:F71"/>
    <mergeCell ref="B72:F72"/>
    <mergeCell ref="B63:F63"/>
    <mergeCell ref="B64:F64"/>
    <mergeCell ref="B65:F65"/>
    <mergeCell ref="B66:F66"/>
    <mergeCell ref="B67:F67"/>
    <mergeCell ref="B58:F58"/>
    <mergeCell ref="B59:F59"/>
    <mergeCell ref="B60:F60"/>
    <mergeCell ref="B61:F61"/>
    <mergeCell ref="B62:F62"/>
    <mergeCell ref="B53:F53"/>
    <mergeCell ref="B54:F54"/>
    <mergeCell ref="B55:F55"/>
    <mergeCell ref="B56:F56"/>
    <mergeCell ref="B57:F57"/>
    <mergeCell ref="B48:F48"/>
    <mergeCell ref="B49:F49"/>
    <mergeCell ref="B50:F50"/>
    <mergeCell ref="B51:F51"/>
    <mergeCell ref="B52:F52"/>
    <mergeCell ref="B43:F43"/>
    <mergeCell ref="B44:F44"/>
    <mergeCell ref="B45:F45"/>
    <mergeCell ref="B46:F46"/>
    <mergeCell ref="B47:F47"/>
    <mergeCell ref="B38:F38"/>
    <mergeCell ref="B39:F39"/>
    <mergeCell ref="B40:F40"/>
    <mergeCell ref="B41:F41"/>
    <mergeCell ref="B42:F42"/>
    <mergeCell ref="B33:F33"/>
    <mergeCell ref="B34:F34"/>
    <mergeCell ref="B35:F35"/>
    <mergeCell ref="B36:F36"/>
    <mergeCell ref="B37:F37"/>
    <mergeCell ref="B29:F29"/>
    <mergeCell ref="B31:F31"/>
    <mergeCell ref="B32:F32"/>
    <mergeCell ref="B23:F23"/>
    <mergeCell ref="B24:F24"/>
    <mergeCell ref="B25:F25"/>
    <mergeCell ref="B26:F26"/>
    <mergeCell ref="B28:F28"/>
    <mergeCell ref="B27:F27"/>
    <mergeCell ref="B30:F30"/>
    <mergeCell ref="B18:F18"/>
    <mergeCell ref="B19:F19"/>
    <mergeCell ref="B20:F20"/>
    <mergeCell ref="B21:F21"/>
    <mergeCell ref="B22:F22"/>
    <mergeCell ref="B13:F13"/>
    <mergeCell ref="B14:F14"/>
    <mergeCell ref="B15:F15"/>
    <mergeCell ref="B16:F16"/>
    <mergeCell ref="B17:F17"/>
    <mergeCell ref="J5:J7"/>
    <mergeCell ref="B8:F8"/>
    <mergeCell ref="B9:F9"/>
    <mergeCell ref="B11:F11"/>
    <mergeCell ref="B12:F12"/>
    <mergeCell ref="B10:F10"/>
    <mergeCell ref="B3:I3"/>
    <mergeCell ref="B4:I4"/>
    <mergeCell ref="B5:F7"/>
    <mergeCell ref="G5:G7"/>
    <mergeCell ref="H5:H7"/>
    <mergeCell ref="I5:I7"/>
  </mergeCells>
  <phoneticPr fontId="2" type="noConversion"/>
  <pageMargins left="0" right="0" top="0" bottom="0" header="0.51181102362204722" footer="0.51181102362204722"/>
  <pageSetup paperSize="9" scale="80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state 2026</vt:lpstr>
      <vt:lpstr>normative 2026</vt:lpstr>
      <vt:lpstr>'normative 2026'!Область_печати</vt:lpstr>
      <vt:lpstr>'state 2026'!Область_печати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lcozmali</dc:creator>
  <cp:keywords/>
  <dc:description/>
  <cp:lastModifiedBy>User</cp:lastModifiedBy>
  <cp:revision/>
  <cp:lastPrinted>2026-01-23T07:01:36Z</cp:lastPrinted>
  <dcterms:created xsi:type="dcterms:W3CDTF">2010-08-05T10:58:05Z</dcterms:created>
  <dcterms:modified xsi:type="dcterms:W3CDTF">2026-01-23T07:04:37Z</dcterms:modified>
  <cp:category/>
  <cp:contentStatus/>
</cp:coreProperties>
</file>