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чий стол\Desktop\ELENA secretar\ȘEDINȚE 2025\Ședința nr.07 din 12.2025\"/>
    </mc:Choice>
  </mc:AlternateContent>
  <bookViews>
    <workbookView xWindow="0" yWindow="0" windowWidth="18990" windowHeight="11040"/>
  </bookViews>
  <sheets>
    <sheet name="anul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5" i="1" l="1"/>
  <c r="S50" i="1"/>
  <c r="S56" i="1"/>
  <c r="N55" i="1"/>
  <c r="M15" i="1"/>
  <c r="M56" i="1"/>
  <c r="D56" i="1"/>
  <c r="E56" i="1"/>
  <c r="F56" i="1"/>
  <c r="G56" i="1"/>
  <c r="H56" i="1"/>
  <c r="I56" i="1"/>
  <c r="J56" i="1"/>
  <c r="K56" i="1"/>
  <c r="L56" i="1"/>
  <c r="C56" i="1"/>
  <c r="C55" i="1"/>
  <c r="M55" i="1"/>
  <c r="D55" i="1"/>
  <c r="E55" i="1"/>
  <c r="F55" i="1"/>
  <c r="G55" i="1"/>
  <c r="H55" i="1"/>
  <c r="I55" i="1"/>
  <c r="J55" i="1"/>
  <c r="K55" i="1"/>
  <c r="L55" i="1"/>
  <c r="D50" i="1"/>
  <c r="E50" i="1"/>
  <c r="F50" i="1"/>
  <c r="G50" i="1"/>
  <c r="H50" i="1"/>
  <c r="I50" i="1"/>
  <c r="J50" i="1"/>
  <c r="K50" i="1"/>
  <c r="L50" i="1"/>
  <c r="C50" i="1"/>
  <c r="D15" i="1"/>
  <c r="E15" i="1"/>
  <c r="F15" i="1"/>
  <c r="G15" i="1"/>
  <c r="H15" i="1"/>
  <c r="I15" i="1"/>
  <c r="J15" i="1"/>
  <c r="K15" i="1"/>
  <c r="L15" i="1"/>
  <c r="R15" i="1"/>
  <c r="C15" i="1"/>
  <c r="S51" i="1" l="1"/>
  <c r="S52" i="1"/>
  <c r="S54" i="1"/>
  <c r="N54" i="1"/>
  <c r="J54" i="1"/>
  <c r="I54" i="1"/>
  <c r="H54" i="1"/>
  <c r="C54" i="1"/>
  <c r="I53" i="1"/>
  <c r="H53" i="1"/>
  <c r="C53" i="1"/>
  <c r="I52" i="1"/>
  <c r="H52" i="1"/>
  <c r="C52" i="1"/>
  <c r="I51" i="1"/>
  <c r="H51" i="1"/>
  <c r="C51" i="1"/>
  <c r="J49" i="1"/>
  <c r="I49" i="1"/>
  <c r="H49" i="1"/>
  <c r="C49" i="1"/>
  <c r="J48" i="1"/>
  <c r="I48" i="1"/>
  <c r="H48" i="1"/>
  <c r="C48" i="1"/>
  <c r="J47" i="1"/>
  <c r="I47" i="1"/>
  <c r="H47" i="1"/>
  <c r="C47" i="1"/>
  <c r="J46" i="1"/>
  <c r="I46" i="1"/>
  <c r="H46" i="1"/>
  <c r="C46" i="1"/>
  <c r="J45" i="1"/>
  <c r="I45" i="1"/>
  <c r="H45" i="1"/>
  <c r="C45" i="1"/>
  <c r="J44" i="1"/>
  <c r="I44" i="1"/>
  <c r="H44" i="1"/>
  <c r="C44" i="1"/>
  <c r="J43" i="1"/>
  <c r="I43" i="1"/>
  <c r="H43" i="1"/>
  <c r="C43" i="1"/>
  <c r="J42" i="1"/>
  <c r="I42" i="1"/>
  <c r="H42" i="1"/>
  <c r="C42" i="1"/>
  <c r="J41" i="1"/>
  <c r="I41" i="1"/>
  <c r="H41" i="1"/>
  <c r="C41" i="1"/>
  <c r="J40" i="1"/>
  <c r="I40" i="1"/>
  <c r="H40" i="1"/>
  <c r="C40" i="1"/>
  <c r="J39" i="1"/>
  <c r="I39" i="1"/>
  <c r="H39" i="1"/>
  <c r="C39" i="1"/>
  <c r="J38" i="1"/>
  <c r="I38" i="1"/>
  <c r="H38" i="1"/>
  <c r="C38" i="1"/>
  <c r="J37" i="1"/>
  <c r="I37" i="1"/>
  <c r="H37" i="1"/>
  <c r="C37" i="1"/>
  <c r="J36" i="1"/>
  <c r="I36" i="1"/>
  <c r="H36" i="1"/>
  <c r="C36" i="1"/>
  <c r="J35" i="1"/>
  <c r="I35" i="1"/>
  <c r="H35" i="1"/>
  <c r="C35" i="1"/>
  <c r="J34" i="1"/>
  <c r="I34" i="1"/>
  <c r="H34" i="1"/>
  <c r="C34" i="1"/>
  <c r="J33" i="1"/>
  <c r="I33" i="1"/>
  <c r="H33" i="1"/>
  <c r="C33" i="1"/>
  <c r="J32" i="1"/>
  <c r="I32" i="1"/>
  <c r="H32" i="1"/>
  <c r="C32" i="1"/>
  <c r="J31" i="1"/>
  <c r="I31" i="1"/>
  <c r="H31" i="1"/>
  <c r="C31" i="1"/>
  <c r="J30" i="1"/>
  <c r="I30" i="1"/>
  <c r="H30" i="1"/>
  <c r="C30" i="1"/>
  <c r="J29" i="1"/>
  <c r="I29" i="1"/>
  <c r="H29" i="1"/>
  <c r="C29" i="1"/>
  <c r="J28" i="1"/>
  <c r="I28" i="1"/>
  <c r="H28" i="1"/>
  <c r="C28" i="1"/>
  <c r="J27" i="1"/>
  <c r="I27" i="1"/>
  <c r="H27" i="1"/>
  <c r="C27" i="1"/>
  <c r="J26" i="1"/>
  <c r="I26" i="1"/>
  <c r="H26" i="1"/>
  <c r="C26" i="1"/>
  <c r="J25" i="1"/>
  <c r="I25" i="1"/>
  <c r="H25" i="1"/>
  <c r="C25" i="1"/>
  <c r="J24" i="1"/>
  <c r="I24" i="1"/>
  <c r="H24" i="1"/>
  <c r="C24" i="1"/>
  <c r="J23" i="1"/>
  <c r="I23" i="1"/>
  <c r="H23" i="1"/>
  <c r="C23" i="1"/>
  <c r="J22" i="1"/>
  <c r="I22" i="1"/>
  <c r="H22" i="1"/>
  <c r="C22" i="1"/>
  <c r="J21" i="1"/>
  <c r="I21" i="1"/>
  <c r="H21" i="1"/>
  <c r="C21" i="1"/>
  <c r="J20" i="1"/>
  <c r="I20" i="1"/>
  <c r="H20" i="1"/>
  <c r="C20" i="1"/>
  <c r="J19" i="1"/>
  <c r="I19" i="1"/>
  <c r="H19" i="1"/>
  <c r="C19" i="1"/>
  <c r="J18" i="1"/>
  <c r="I18" i="1"/>
  <c r="H18" i="1"/>
  <c r="C18" i="1"/>
  <c r="J17" i="1"/>
  <c r="I17" i="1"/>
  <c r="H17" i="1"/>
  <c r="C17" i="1"/>
  <c r="J16" i="1"/>
  <c r="I16" i="1"/>
  <c r="H16" i="1"/>
  <c r="C16" i="1"/>
  <c r="Q8" i="1"/>
  <c r="N9" i="1"/>
  <c r="S9" i="1" s="1"/>
  <c r="N10" i="1"/>
  <c r="S10" i="1" s="1"/>
  <c r="N11" i="1"/>
  <c r="S11" i="1" s="1"/>
  <c r="N12" i="1"/>
  <c r="N13" i="1"/>
  <c r="S13" i="1" s="1"/>
  <c r="N14" i="1"/>
  <c r="N16" i="1"/>
  <c r="N17" i="1"/>
  <c r="S17" i="1" s="1"/>
  <c r="N18" i="1"/>
  <c r="S18" i="1" s="1"/>
  <c r="N19" i="1"/>
  <c r="S19" i="1" s="1"/>
  <c r="N20" i="1"/>
  <c r="S20" i="1" s="1"/>
  <c r="N21" i="1"/>
  <c r="S21" i="1" s="1"/>
  <c r="N22" i="1"/>
  <c r="S22" i="1" s="1"/>
  <c r="N23" i="1"/>
  <c r="S23" i="1" s="1"/>
  <c r="N24" i="1"/>
  <c r="S24" i="1" s="1"/>
  <c r="N25" i="1"/>
  <c r="S25" i="1" s="1"/>
  <c r="N26" i="1"/>
  <c r="S26" i="1" s="1"/>
  <c r="N27" i="1"/>
  <c r="S27" i="1" s="1"/>
  <c r="N28" i="1"/>
  <c r="S28" i="1" s="1"/>
  <c r="N29" i="1"/>
  <c r="S29" i="1" s="1"/>
  <c r="N30" i="1"/>
  <c r="S30" i="1" s="1"/>
  <c r="N31" i="1"/>
  <c r="S31" i="1" s="1"/>
  <c r="N32" i="1"/>
  <c r="S32" i="1" s="1"/>
  <c r="N33" i="1"/>
  <c r="S33" i="1" s="1"/>
  <c r="N34" i="1"/>
  <c r="S34" i="1" s="1"/>
  <c r="N35" i="1"/>
  <c r="S35" i="1" s="1"/>
  <c r="N36" i="1"/>
  <c r="S36" i="1" s="1"/>
  <c r="N37" i="1"/>
  <c r="N38" i="1"/>
  <c r="S38" i="1" s="1"/>
  <c r="N39" i="1"/>
  <c r="S39" i="1" s="1"/>
  <c r="N40" i="1"/>
  <c r="S40" i="1" s="1"/>
  <c r="N41" i="1"/>
  <c r="S41" i="1" s="1"/>
  <c r="N42" i="1"/>
  <c r="S42" i="1" s="1"/>
  <c r="N43" i="1"/>
  <c r="S43" i="1" s="1"/>
  <c r="N44" i="1"/>
  <c r="N45" i="1"/>
  <c r="S45" i="1" s="1"/>
  <c r="N46" i="1"/>
  <c r="S46" i="1" s="1"/>
  <c r="N47" i="1"/>
  <c r="S47" i="1" s="1"/>
  <c r="N48" i="1"/>
  <c r="N49" i="1"/>
  <c r="S49" i="1" s="1"/>
  <c r="N51" i="1"/>
  <c r="N52" i="1"/>
  <c r="N53" i="1"/>
  <c r="N8" i="1"/>
  <c r="Q9" i="1"/>
  <c r="Q10" i="1"/>
  <c r="Q11" i="1"/>
  <c r="Q12" i="1"/>
  <c r="Q13" i="1"/>
  <c r="Q14" i="1"/>
  <c r="R50" i="1"/>
  <c r="R55" i="1"/>
  <c r="R56" i="1"/>
  <c r="S15" i="1" l="1"/>
  <c r="N15" i="1"/>
  <c r="N56" i="1" s="1"/>
</calcChain>
</file>

<file path=xl/sharedStrings.xml><?xml version="1.0" encoding="utf-8"?>
<sst xmlns="http://schemas.openxmlformats.org/spreadsheetml/2006/main" count="85" uniqueCount="79">
  <si>
    <t>N/o</t>
  </si>
  <si>
    <t>Denumirea institutiei</t>
  </si>
  <si>
    <t>Nr.elevi conform retelei scolare</t>
  </si>
  <si>
    <t>Elevi ponderati total</t>
  </si>
  <si>
    <t>Resurse colectate</t>
  </si>
  <si>
    <t>Educ incluziva, 2%</t>
  </si>
  <si>
    <t>Total</t>
  </si>
  <si>
    <t>Nr. de zile</t>
  </si>
  <si>
    <t>Pret</t>
  </si>
  <si>
    <t>Suma</t>
  </si>
  <si>
    <t>3=4+5+6</t>
  </si>
  <si>
    <t>7=8+9+10</t>
  </si>
  <si>
    <t>8=4*0.83</t>
  </si>
  <si>
    <t>9=5*1</t>
  </si>
  <si>
    <t>10=6*1.22</t>
  </si>
  <si>
    <t>Liceul „M.Sadoveanu”, mun.Hîncești</t>
  </si>
  <si>
    <t>Liceul „M.Eminescu”, mun.Hîncești</t>
  </si>
  <si>
    <t>Liceul „M.Lomonosov”, mun.Hîncești</t>
  </si>
  <si>
    <t>Liceul „Ştefan Holban”, s.Cărpineni</t>
  </si>
  <si>
    <t>Liceul „Dmitrie Cantemir”, s.Crasnoarmeiscoe</t>
  </si>
  <si>
    <t>Liceul Lăpuşna</t>
  </si>
  <si>
    <t>Liceul  „Universum”, s.Sărata Galbenei</t>
  </si>
  <si>
    <t>Gimnaziul Bobeica</t>
  </si>
  <si>
    <t>Gimnaziul  ,, A.Donici”, s. Ciuciuleni</t>
  </si>
  <si>
    <t>Gimnaziul Mingir</t>
  </si>
  <si>
    <t>Gimnaziul Bozieni</t>
  </si>
  <si>
    <t xml:space="preserve">Gimnaziul Boghiceni </t>
  </si>
  <si>
    <t>Gimnaziul Bălceana</t>
  </si>
  <si>
    <t>Gimnaziul Bujor</t>
  </si>
  <si>
    <t>Gimnaziul ,, A. Bunduchi ” s.Buţeni</t>
  </si>
  <si>
    <t>Gimnaziul Caracui</t>
  </si>
  <si>
    <t>Gimnaziul ,, D.Creţu ” Cărpineni</t>
  </si>
  <si>
    <t>Gimnaziul Căţăleni</t>
  </si>
  <si>
    <t>Gimnaziul Dancu</t>
  </si>
  <si>
    <t>Gimnaziul Călmăţui</t>
  </si>
  <si>
    <t>Gimnaziul Drăguşenii Noi</t>
  </si>
  <si>
    <t>Gimnaziul  Fundul Galbenei</t>
  </si>
  <si>
    <t>Complexul educațional gimnaziu-grădiniță” Ksenia Evteeva” s. Ivanovca</t>
  </si>
  <si>
    <t>Gimnaziul Logăneşti</t>
  </si>
  <si>
    <t>Gimnaziul Mireşti</t>
  </si>
  <si>
    <t>Gimnaziul Mereşeni</t>
  </si>
  <si>
    <t>Gimnaziul  ,, C .Tanase ” s.Nemteni</t>
  </si>
  <si>
    <t>Gimnaziul ,, A.Anisii ” s.Negrea</t>
  </si>
  <si>
    <t>Gimnaziul Obileni</t>
  </si>
  <si>
    <t>Gimnaziul Onesti</t>
  </si>
  <si>
    <t>Gimnaziul Păşcani</t>
  </si>
  <si>
    <t>Gimnaziul Pereni</t>
  </si>
  <si>
    <t>Complexul educațional gimnaziu-grădiniță   Pervomaiscoe</t>
  </si>
  <si>
    <t>Gimnaiuziul Pogăneşti</t>
  </si>
  <si>
    <t>Complexul educațional gimnaziu-grădiniță „ V.Movileanu”s. Secăreni</t>
  </si>
  <si>
    <t>Gimnaziul Tălăieşti</t>
  </si>
  <si>
    <t>Gimnaziul Voinescu</t>
  </si>
  <si>
    <t>Complexul educațional gimnaziu-grădiniță  Cotul Morii</t>
  </si>
  <si>
    <t>Școală primară-grădiniţă Horjesti</t>
  </si>
  <si>
    <t>Școală primară-grădiniţă Şipoteni</t>
  </si>
  <si>
    <t xml:space="preserve">   la  nota informativă cu privire la aprobarea</t>
  </si>
  <si>
    <t xml:space="preserve">                                 Tabelul nr.4</t>
  </si>
  <si>
    <t>inclusiv: clasa</t>
  </si>
  <si>
    <t xml:space="preserve"> I - IV</t>
  </si>
  <si>
    <t xml:space="preserve"> V - IX</t>
  </si>
  <si>
    <t xml:space="preserve"> X - XII</t>
  </si>
  <si>
    <t>V - IX</t>
  </si>
  <si>
    <t xml:space="preserve">    bugetului raional pentru anul 2026</t>
  </si>
  <si>
    <t>(20631*7+1107559)*0.97</t>
  </si>
  <si>
    <t>Suma alocatiilor la nivel de institutii a.2026</t>
  </si>
  <si>
    <t>Dejunuri calde a.2026</t>
  </si>
  <si>
    <t xml:space="preserve">Școală primară-grădiniţă  Cărpineni  </t>
  </si>
  <si>
    <t>Școală primară ,, Mitr. A. Plămădeală”, s. Stolniceni</t>
  </si>
  <si>
    <t>Informatia cu privire la  estimarea cheltuielilor pentru bugetul pe anul 2026 a  instituțiilor preuniversitare  din subordinea Consiliului raional Hincesti</t>
  </si>
  <si>
    <t>Gimnaziul ,, Sergiu Andreev ”,          s. Cioara</t>
  </si>
  <si>
    <t>Gimnaziul ,, Cezar Radu ”,               s. Leuseni</t>
  </si>
  <si>
    <t>Gimnaziul ,, Mihai Viteazul ”,        mun. Hincesti</t>
  </si>
  <si>
    <t>T O T A L învățămîntul liceaal:</t>
  </si>
  <si>
    <t>T O T A L învățămîntul gimnazil:</t>
  </si>
  <si>
    <t>T O T A L învățămîntul primar</t>
  </si>
  <si>
    <t>T O T A L  :</t>
  </si>
  <si>
    <t>Șefă interimară, Direcția generală Finanțe</t>
  </si>
  <si>
    <t>Galina ERHAN</t>
  </si>
  <si>
    <t>Executori: N.Rusu / I. Deliu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</si>
</sst>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i/>
      <sz val="6"/>
      <name val="Times New Roman"/>
      <family val="1"/>
      <charset val="204"/>
    </font>
    <font>
      <b/>
      <i/>
      <sz val="6"/>
      <name val="Times New Roman"/>
      <family val="1"/>
      <charset val="204"/>
    </font>
    <font>
      <i/>
      <sz val="6"/>
      <name val="Calibri"/>
      <family val="2"/>
      <charset val="238"/>
      <scheme val="minor"/>
    </font>
    <font>
      <b/>
      <sz val="6"/>
      <name val="Times New Roman"/>
      <family val="1"/>
      <charset val="204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28">
    <xf numFmtId="0" fontId="0" fillId="0" borderId="0" xfId="0"/>
    <xf numFmtId="0" fontId="1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64" fontId="2" fillId="2" borderId="13" xfId="1" applyNumberFormat="1" applyFont="1" applyFill="1" applyBorder="1" applyAlignment="1">
      <alignment horizontal="center" vertical="center"/>
    </xf>
    <xf numFmtId="164" fontId="2" fillId="2" borderId="12" xfId="1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14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/>
    </xf>
    <xf numFmtId="0" fontId="8" fillId="2" borderId="4" xfId="1" applyFont="1" applyFill="1" applyBorder="1"/>
    <xf numFmtId="0" fontId="4" fillId="2" borderId="3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9" xfId="1" applyFont="1" applyFill="1" applyBorder="1"/>
    <xf numFmtId="0" fontId="9" fillId="2" borderId="5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7" xfId="1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8" fillId="0" borderId="11" xfId="0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/>
    </xf>
    <xf numFmtId="0" fontId="8" fillId="0" borderId="9" xfId="0" applyFont="1" applyBorder="1" applyAlignment="1">
      <alignment vertical="center" wrapText="1"/>
    </xf>
    <xf numFmtId="164" fontId="2" fillId="2" borderId="23" xfId="1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/>
    </xf>
    <xf numFmtId="164" fontId="10" fillId="2" borderId="22" xfId="1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0" fontId="4" fillId="2" borderId="6" xfId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164" fontId="14" fillId="2" borderId="19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1" fontId="2" fillId="2" borderId="5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2" fillId="2" borderId="24" xfId="1" applyNumberFormat="1" applyFont="1" applyFill="1" applyBorder="1" applyAlignment="1">
      <alignment horizontal="center" vertical="center"/>
    </xf>
    <xf numFmtId="164" fontId="2" fillId="2" borderId="21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3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1" applyFont="1" applyFill="1" applyBorder="1" applyAlignment="1">
      <alignment horizontal="center"/>
    </xf>
    <xf numFmtId="0" fontId="8" fillId="2" borderId="4" xfId="0" applyFont="1" applyFill="1" applyBorder="1" applyAlignment="1">
      <alignment horizontal="left" vertical="center"/>
    </xf>
    <xf numFmtId="0" fontId="3" fillId="2" borderId="0" xfId="0" applyFont="1" applyFill="1"/>
    <xf numFmtId="0" fontId="2" fillId="2" borderId="12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16" fillId="2" borderId="17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19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abSelected="1" topLeftCell="A49" zoomScale="130" zoomScaleNormal="130" workbookViewId="0">
      <selection activeCell="B60" sqref="B60"/>
    </sheetView>
  </sheetViews>
  <sheetFormatPr defaultRowHeight="15" x14ac:dyDescent="0.25"/>
  <cols>
    <col min="1" max="1" width="3.28515625" style="1" customWidth="1"/>
    <col min="2" max="2" width="31.7109375" style="1" customWidth="1"/>
    <col min="3" max="3" width="7.85546875" style="39" customWidth="1"/>
    <col min="4" max="4" width="6.28515625" style="39" customWidth="1"/>
    <col min="5" max="5" width="6.5703125" style="39" customWidth="1"/>
    <col min="6" max="6" width="6.140625" style="39" customWidth="1"/>
    <col min="7" max="7" width="7.5703125" style="39" customWidth="1"/>
    <col min="8" max="8" width="9.140625" style="39"/>
    <col min="9" max="9" width="6.42578125" style="39" customWidth="1"/>
    <col min="10" max="10" width="6.140625" style="39" customWidth="1"/>
    <col min="11" max="11" width="6.28515625" style="39" customWidth="1"/>
    <col min="12" max="12" width="3.42578125" style="39" hidden="1" customWidth="1"/>
    <col min="13" max="13" width="9.28515625" style="39" customWidth="1"/>
    <col min="14" max="14" width="6.28515625" style="39" customWidth="1"/>
    <col min="15" max="16" width="5.42578125" style="39" customWidth="1"/>
    <col min="17" max="17" width="9.42578125" style="40" customWidth="1"/>
    <col min="18" max="18" width="3" style="39" hidden="1" customWidth="1"/>
    <col min="19" max="19" width="9" style="40" customWidth="1"/>
    <col min="20" max="16384" width="9.140625" style="1"/>
  </cols>
  <sheetData>
    <row r="1" spans="1:19" x14ac:dyDescent="0.25">
      <c r="K1" s="41"/>
      <c r="L1" s="41"/>
      <c r="M1" s="41"/>
      <c r="N1" s="41" t="s">
        <v>56</v>
      </c>
      <c r="O1" s="41"/>
      <c r="P1" s="41"/>
      <c r="Q1" s="42"/>
    </row>
    <row r="2" spans="1:19" x14ac:dyDescent="0.25">
      <c r="K2" s="41"/>
      <c r="L2" s="41"/>
      <c r="M2" s="41"/>
      <c r="N2" s="41" t="s">
        <v>55</v>
      </c>
      <c r="O2" s="41"/>
      <c r="P2" s="41"/>
      <c r="Q2" s="42"/>
    </row>
    <row r="3" spans="1:19" x14ac:dyDescent="0.25">
      <c r="K3" s="41"/>
      <c r="L3" s="41"/>
      <c r="M3" s="41"/>
      <c r="N3" s="41" t="s">
        <v>62</v>
      </c>
      <c r="O3" s="41"/>
      <c r="P3" s="41"/>
      <c r="Q3" s="42"/>
    </row>
    <row r="4" spans="1:19" ht="27" customHeight="1" thickBot="1" x14ac:dyDescent="0.3">
      <c r="A4" s="101" t="s">
        <v>68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</row>
    <row r="5" spans="1:19" ht="23.25" customHeight="1" x14ac:dyDescent="0.25">
      <c r="A5" s="102" t="s">
        <v>0</v>
      </c>
      <c r="B5" s="104" t="s">
        <v>1</v>
      </c>
      <c r="C5" s="106" t="s">
        <v>2</v>
      </c>
      <c r="D5" s="108" t="s">
        <v>57</v>
      </c>
      <c r="E5" s="108"/>
      <c r="F5" s="108"/>
      <c r="G5" s="109" t="s">
        <v>3</v>
      </c>
      <c r="H5" s="109" t="s">
        <v>3</v>
      </c>
      <c r="I5" s="108" t="s">
        <v>57</v>
      </c>
      <c r="J5" s="108"/>
      <c r="K5" s="108"/>
      <c r="L5" s="111" t="s">
        <v>4</v>
      </c>
      <c r="M5" s="113" t="s">
        <v>64</v>
      </c>
      <c r="N5" s="98" t="s">
        <v>5</v>
      </c>
      <c r="O5" s="109" t="s">
        <v>65</v>
      </c>
      <c r="P5" s="109"/>
      <c r="Q5" s="115"/>
      <c r="R5" s="116" t="s">
        <v>4</v>
      </c>
      <c r="S5" s="119" t="s">
        <v>6</v>
      </c>
    </row>
    <row r="6" spans="1:19" ht="27.75" customHeight="1" x14ac:dyDescent="0.25">
      <c r="A6" s="103"/>
      <c r="B6" s="105"/>
      <c r="C6" s="107"/>
      <c r="D6" s="2" t="s">
        <v>58</v>
      </c>
      <c r="E6" s="2" t="s">
        <v>59</v>
      </c>
      <c r="F6" s="2" t="s">
        <v>60</v>
      </c>
      <c r="G6" s="110"/>
      <c r="H6" s="110"/>
      <c r="I6" s="3" t="s">
        <v>58</v>
      </c>
      <c r="J6" s="3" t="s">
        <v>61</v>
      </c>
      <c r="K6" s="3" t="s">
        <v>60</v>
      </c>
      <c r="L6" s="112"/>
      <c r="M6" s="114"/>
      <c r="N6" s="99"/>
      <c r="O6" s="122" t="s">
        <v>7</v>
      </c>
      <c r="P6" s="124" t="s">
        <v>8</v>
      </c>
      <c r="Q6" s="126" t="s">
        <v>9</v>
      </c>
      <c r="R6" s="117"/>
      <c r="S6" s="120"/>
    </row>
    <row r="7" spans="1:19" s="44" customFormat="1" ht="24" customHeight="1" thickBot="1" x14ac:dyDescent="0.3">
      <c r="A7" s="73">
        <v>1</v>
      </c>
      <c r="B7" s="74">
        <v>2</v>
      </c>
      <c r="C7" s="75" t="s">
        <v>10</v>
      </c>
      <c r="D7" s="76">
        <v>4</v>
      </c>
      <c r="E7" s="76">
        <v>5</v>
      </c>
      <c r="F7" s="76">
        <v>6</v>
      </c>
      <c r="G7" s="77" t="s">
        <v>11</v>
      </c>
      <c r="H7" s="77" t="s">
        <v>11</v>
      </c>
      <c r="I7" s="77" t="s">
        <v>12</v>
      </c>
      <c r="J7" s="78" t="s">
        <v>13</v>
      </c>
      <c r="K7" s="77" t="s">
        <v>14</v>
      </c>
      <c r="L7" s="78"/>
      <c r="M7" s="79" t="s">
        <v>63</v>
      </c>
      <c r="N7" s="100"/>
      <c r="O7" s="123"/>
      <c r="P7" s="125"/>
      <c r="Q7" s="127"/>
      <c r="R7" s="118"/>
      <c r="S7" s="121"/>
    </row>
    <row r="8" spans="1:19" ht="30" x14ac:dyDescent="0.25">
      <c r="A8" s="23">
        <v>1</v>
      </c>
      <c r="B8" s="68" t="s">
        <v>15</v>
      </c>
      <c r="C8" s="25">
        <v>1133</v>
      </c>
      <c r="D8" s="69">
        <v>399</v>
      </c>
      <c r="E8" s="70">
        <v>551</v>
      </c>
      <c r="F8" s="70">
        <v>183</v>
      </c>
      <c r="G8" s="71">
        <v>1105</v>
      </c>
      <c r="H8" s="29">
        <v>1105.4299999999998</v>
      </c>
      <c r="I8" s="29">
        <v>331.16999999999996</v>
      </c>
      <c r="J8" s="29">
        <v>551</v>
      </c>
      <c r="K8" s="29">
        <v>223.26</v>
      </c>
      <c r="L8" s="72">
        <v>23187.669579999998</v>
      </c>
      <c r="M8" s="30">
        <v>23187.669579999998</v>
      </c>
      <c r="N8" s="29">
        <f>M8*2%</f>
        <v>463.75339159999999</v>
      </c>
      <c r="O8" s="29">
        <v>171</v>
      </c>
      <c r="P8" s="29">
        <v>18</v>
      </c>
      <c r="Q8" s="31">
        <f>(D8+E8)*O8*P8/1000</f>
        <v>2924.1</v>
      </c>
      <c r="R8" s="28"/>
      <c r="S8" s="31">
        <v>26575.599999999999</v>
      </c>
    </row>
    <row r="9" spans="1:19" ht="30" x14ac:dyDescent="0.25">
      <c r="A9" s="4">
        <v>2</v>
      </c>
      <c r="B9" s="62" t="s">
        <v>16</v>
      </c>
      <c r="C9" s="5">
        <v>742</v>
      </c>
      <c r="D9" s="6">
        <v>261</v>
      </c>
      <c r="E9" s="7">
        <v>346</v>
      </c>
      <c r="F9" s="7">
        <v>135</v>
      </c>
      <c r="G9" s="45">
        <v>727</v>
      </c>
      <c r="H9" s="9">
        <v>727.32999999999993</v>
      </c>
      <c r="I9" s="9">
        <v>216.63</v>
      </c>
      <c r="J9" s="9">
        <v>346</v>
      </c>
      <c r="K9" s="9">
        <v>164.7</v>
      </c>
      <c r="L9" s="58">
        <v>15623.107119999999</v>
      </c>
      <c r="M9" s="11">
        <v>15623.107119999999</v>
      </c>
      <c r="N9" s="9">
        <f t="shared" ref="N9:N54" si="0">M9*2%</f>
        <v>312.4621424</v>
      </c>
      <c r="O9" s="9">
        <v>171</v>
      </c>
      <c r="P9" s="9">
        <v>18</v>
      </c>
      <c r="Q9" s="12">
        <f t="shared" ref="Q9:Q14" si="1">(D9+E9)*O9*P9/1000</f>
        <v>1868.346</v>
      </c>
      <c r="R9" s="8"/>
      <c r="S9" s="12">
        <f t="shared" ref="S9:S54" si="2">M9+N9+Q9</f>
        <v>17803.915262399998</v>
      </c>
    </row>
    <row r="10" spans="1:19" ht="30" x14ac:dyDescent="0.25">
      <c r="A10" s="4">
        <v>3</v>
      </c>
      <c r="B10" s="62" t="s">
        <v>17</v>
      </c>
      <c r="C10" s="5">
        <v>117</v>
      </c>
      <c r="D10" s="6">
        <v>33</v>
      </c>
      <c r="E10" s="7">
        <v>72</v>
      </c>
      <c r="F10" s="7">
        <v>12</v>
      </c>
      <c r="G10" s="45">
        <v>114</v>
      </c>
      <c r="H10" s="9">
        <v>114.03</v>
      </c>
      <c r="I10" s="9">
        <v>27.389999999999997</v>
      </c>
      <c r="J10" s="9">
        <v>72</v>
      </c>
      <c r="K10" s="9">
        <v>14.64</v>
      </c>
      <c r="L10" s="58">
        <v>3355.7082099999998</v>
      </c>
      <c r="M10" s="11">
        <v>3355.7082099999998</v>
      </c>
      <c r="N10" s="9">
        <f t="shared" si="0"/>
        <v>67.114164199999991</v>
      </c>
      <c r="O10" s="9">
        <v>171</v>
      </c>
      <c r="P10" s="9">
        <v>18</v>
      </c>
      <c r="Q10" s="12">
        <f t="shared" si="1"/>
        <v>323.19</v>
      </c>
      <c r="R10" s="8"/>
      <c r="S10" s="12">
        <f t="shared" si="2"/>
        <v>3746.0123741999996</v>
      </c>
    </row>
    <row r="11" spans="1:19" x14ac:dyDescent="0.25">
      <c r="A11" s="4">
        <v>4</v>
      </c>
      <c r="B11" s="62" t="s">
        <v>18</v>
      </c>
      <c r="C11" s="5">
        <v>653</v>
      </c>
      <c r="D11" s="6">
        <v>199</v>
      </c>
      <c r="E11" s="7">
        <v>310</v>
      </c>
      <c r="F11" s="7">
        <v>144</v>
      </c>
      <c r="G11" s="45">
        <v>651</v>
      </c>
      <c r="H11" s="9">
        <v>650.84999999999991</v>
      </c>
      <c r="I11" s="9">
        <v>165.17</v>
      </c>
      <c r="J11" s="9">
        <v>310</v>
      </c>
      <c r="K11" s="9">
        <v>175.68</v>
      </c>
      <c r="L11" s="58">
        <v>14102.189799999998</v>
      </c>
      <c r="M11" s="11">
        <v>14102.189799999998</v>
      </c>
      <c r="N11" s="9">
        <f t="shared" si="0"/>
        <v>282.04379599999999</v>
      </c>
      <c r="O11" s="9">
        <v>171</v>
      </c>
      <c r="P11" s="9">
        <v>18</v>
      </c>
      <c r="Q11" s="12">
        <f t="shared" si="1"/>
        <v>1566.702</v>
      </c>
      <c r="R11" s="8"/>
      <c r="S11" s="12">
        <f t="shared" si="2"/>
        <v>15950.935595999998</v>
      </c>
    </row>
    <row r="12" spans="1:19" ht="30" x14ac:dyDescent="0.25">
      <c r="A12" s="4">
        <v>5</v>
      </c>
      <c r="B12" s="62" t="s">
        <v>19</v>
      </c>
      <c r="C12" s="5">
        <v>218</v>
      </c>
      <c r="D12" s="6">
        <v>97</v>
      </c>
      <c r="E12" s="7">
        <v>107</v>
      </c>
      <c r="F12" s="7">
        <v>14</v>
      </c>
      <c r="G12" s="45">
        <v>205</v>
      </c>
      <c r="H12" s="9">
        <v>204.58999999999997</v>
      </c>
      <c r="I12" s="9">
        <v>80.509999999999991</v>
      </c>
      <c r="J12" s="9">
        <v>107</v>
      </c>
      <c r="K12" s="9">
        <v>17.079999999999998</v>
      </c>
      <c r="L12" s="58">
        <v>5176.8065800000004</v>
      </c>
      <c r="M12" s="11">
        <v>5176.8065800000004</v>
      </c>
      <c r="N12" s="9">
        <f t="shared" si="0"/>
        <v>103.5361316</v>
      </c>
      <c r="O12" s="9">
        <v>171</v>
      </c>
      <c r="P12" s="9">
        <v>18</v>
      </c>
      <c r="Q12" s="12">
        <f t="shared" si="1"/>
        <v>627.91200000000003</v>
      </c>
      <c r="R12" s="8"/>
      <c r="S12" s="12">
        <v>5908.2</v>
      </c>
    </row>
    <row r="13" spans="1:19" x14ac:dyDescent="0.25">
      <c r="A13" s="4">
        <v>6</v>
      </c>
      <c r="B13" s="62" t="s">
        <v>20</v>
      </c>
      <c r="C13" s="5">
        <v>446</v>
      </c>
      <c r="D13" s="6">
        <v>164</v>
      </c>
      <c r="E13" s="7">
        <v>235</v>
      </c>
      <c r="F13" s="7">
        <v>47</v>
      </c>
      <c r="G13" s="45">
        <v>429</v>
      </c>
      <c r="H13" s="9">
        <v>428.46</v>
      </c>
      <c r="I13" s="9">
        <v>136.12</v>
      </c>
      <c r="J13" s="9">
        <v>235</v>
      </c>
      <c r="K13" s="9">
        <v>57.339999999999996</v>
      </c>
      <c r="L13" s="58">
        <v>9659.5102599999991</v>
      </c>
      <c r="M13" s="11">
        <v>9659.5102599999991</v>
      </c>
      <c r="N13" s="9">
        <f t="shared" si="0"/>
        <v>193.19020519999998</v>
      </c>
      <c r="O13" s="9">
        <v>171</v>
      </c>
      <c r="P13" s="9">
        <v>18</v>
      </c>
      <c r="Q13" s="12">
        <f t="shared" si="1"/>
        <v>1228.1220000000001</v>
      </c>
      <c r="R13" s="8"/>
      <c r="S13" s="12">
        <f t="shared" si="2"/>
        <v>11080.822465199999</v>
      </c>
    </row>
    <row r="14" spans="1:19" ht="27.75" customHeight="1" thickBot="1" x14ac:dyDescent="0.3">
      <c r="A14" s="13">
        <v>7</v>
      </c>
      <c r="B14" s="80" t="s">
        <v>21</v>
      </c>
      <c r="C14" s="14">
        <v>642</v>
      </c>
      <c r="D14" s="15">
        <v>253</v>
      </c>
      <c r="E14" s="16">
        <v>309</v>
      </c>
      <c r="F14" s="16">
        <v>80</v>
      </c>
      <c r="G14" s="81">
        <v>617</v>
      </c>
      <c r="H14" s="17">
        <v>616.59</v>
      </c>
      <c r="I14" s="17">
        <v>209.98999999999998</v>
      </c>
      <c r="J14" s="17">
        <v>309</v>
      </c>
      <c r="K14" s="17">
        <v>97.6</v>
      </c>
      <c r="L14" s="82">
        <v>13421.779420000001</v>
      </c>
      <c r="M14" s="43">
        <v>13421.779420000001</v>
      </c>
      <c r="N14" s="17">
        <f t="shared" si="0"/>
        <v>268.43558840000003</v>
      </c>
      <c r="O14" s="17">
        <v>171</v>
      </c>
      <c r="P14" s="17">
        <v>18</v>
      </c>
      <c r="Q14" s="18">
        <f t="shared" si="1"/>
        <v>1729.836</v>
      </c>
      <c r="R14" s="37"/>
      <c r="S14" s="18">
        <v>15420</v>
      </c>
    </row>
    <row r="15" spans="1:19" ht="15.75" thickBot="1" x14ac:dyDescent="0.3">
      <c r="A15" s="94" t="s">
        <v>72</v>
      </c>
      <c r="B15" s="95"/>
      <c r="C15" s="20">
        <f>SUM(C8:C14)</f>
        <v>3951</v>
      </c>
      <c r="D15" s="19">
        <f t="shared" ref="D15:R15" si="3">SUM(D8:D14)</f>
        <v>1406</v>
      </c>
      <c r="E15" s="19">
        <f t="shared" si="3"/>
        <v>1930</v>
      </c>
      <c r="F15" s="19">
        <f t="shared" si="3"/>
        <v>615</v>
      </c>
      <c r="G15" s="19">
        <f t="shared" si="3"/>
        <v>3848</v>
      </c>
      <c r="H15" s="19">
        <f t="shared" si="3"/>
        <v>3847.2799999999997</v>
      </c>
      <c r="I15" s="19">
        <f t="shared" si="3"/>
        <v>1166.9799999999998</v>
      </c>
      <c r="J15" s="19">
        <f t="shared" si="3"/>
        <v>1930</v>
      </c>
      <c r="K15" s="19">
        <f t="shared" si="3"/>
        <v>750.30000000000007</v>
      </c>
      <c r="L15" s="19">
        <f t="shared" si="3"/>
        <v>84526.770969999998</v>
      </c>
      <c r="M15" s="19">
        <f>SUM(M8:M14)</f>
        <v>84526.770969999998</v>
      </c>
      <c r="N15" s="19">
        <f>SUM(N8:N14)</f>
        <v>1690.5354194000001</v>
      </c>
      <c r="O15" s="19"/>
      <c r="P15" s="19"/>
      <c r="Q15" s="22">
        <v>10268.1</v>
      </c>
      <c r="R15" s="84">
        <f t="shared" si="3"/>
        <v>0</v>
      </c>
      <c r="S15" s="22">
        <f>SUM(S8:S14)</f>
        <v>96485.485697800003</v>
      </c>
    </row>
    <row r="16" spans="1:19" x14ac:dyDescent="0.25">
      <c r="A16" s="88">
        <v>1</v>
      </c>
      <c r="B16" s="24" t="s">
        <v>22</v>
      </c>
      <c r="C16" s="25">
        <f t="shared" ref="C16:C20" si="4">SUM(D16+E16+F16)</f>
        <v>188</v>
      </c>
      <c r="D16" s="26">
        <v>72</v>
      </c>
      <c r="E16" s="27">
        <v>116</v>
      </c>
      <c r="F16" s="83"/>
      <c r="G16" s="71">
        <v>176</v>
      </c>
      <c r="H16" s="29">
        <f t="shared" ref="H16:H54" si="5">SUM(I16+J16+K16)</f>
        <v>175.76</v>
      </c>
      <c r="I16" s="29">
        <f t="shared" ref="I16:I49" si="6">SUM(D16*0.83)</f>
        <v>59.76</v>
      </c>
      <c r="J16" s="29">
        <f t="shared" ref="J16:J49" si="7">SUM(E16*1)</f>
        <v>116</v>
      </c>
      <c r="K16" s="29"/>
      <c r="L16" s="72">
        <v>4596.4565499999999</v>
      </c>
      <c r="M16" s="30">
        <v>4596.4565499999999</v>
      </c>
      <c r="N16" s="29">
        <f t="shared" si="0"/>
        <v>91.929130999999998</v>
      </c>
      <c r="O16" s="29">
        <v>171</v>
      </c>
      <c r="P16" s="29">
        <v>18</v>
      </c>
      <c r="Q16" s="31">
        <v>578.66399999999999</v>
      </c>
      <c r="R16" s="28"/>
      <c r="S16" s="31">
        <v>5267.1</v>
      </c>
    </row>
    <row r="17" spans="1:19" ht="21.75" customHeight="1" x14ac:dyDescent="0.25">
      <c r="A17" s="89">
        <v>2</v>
      </c>
      <c r="B17" s="63" t="s">
        <v>23</v>
      </c>
      <c r="C17" s="5">
        <f t="shared" si="4"/>
        <v>208</v>
      </c>
      <c r="D17" s="32">
        <v>87</v>
      </c>
      <c r="E17" s="33">
        <v>121</v>
      </c>
      <c r="F17" s="59"/>
      <c r="G17" s="45">
        <v>193</v>
      </c>
      <c r="H17" s="9">
        <f t="shared" si="5"/>
        <v>193.20999999999998</v>
      </c>
      <c r="I17" s="9">
        <f t="shared" si="6"/>
        <v>72.209999999999994</v>
      </c>
      <c r="J17" s="9">
        <f t="shared" si="7"/>
        <v>121</v>
      </c>
      <c r="K17" s="9"/>
      <c r="L17" s="58">
        <v>4936.6617400000005</v>
      </c>
      <c r="M17" s="11">
        <v>4936.6617400000005</v>
      </c>
      <c r="N17" s="9">
        <f t="shared" si="0"/>
        <v>98.733234800000005</v>
      </c>
      <c r="O17" s="9">
        <v>171</v>
      </c>
      <c r="P17" s="9">
        <v>18</v>
      </c>
      <c r="Q17" s="12">
        <v>640.22400000000005</v>
      </c>
      <c r="R17" s="8"/>
      <c r="S17" s="12">
        <f t="shared" si="2"/>
        <v>5675.6189748000006</v>
      </c>
    </row>
    <row r="18" spans="1:19" ht="30" x14ac:dyDescent="0.25">
      <c r="A18" s="89">
        <v>3</v>
      </c>
      <c r="B18" s="90" t="s">
        <v>69</v>
      </c>
      <c r="C18" s="5">
        <f t="shared" si="4"/>
        <v>123</v>
      </c>
      <c r="D18" s="32">
        <v>45</v>
      </c>
      <c r="E18" s="33">
        <v>78</v>
      </c>
      <c r="F18" s="59"/>
      <c r="G18" s="45">
        <v>115</v>
      </c>
      <c r="H18" s="9">
        <f t="shared" si="5"/>
        <v>115.35</v>
      </c>
      <c r="I18" s="9">
        <f t="shared" si="6"/>
        <v>37.35</v>
      </c>
      <c r="J18" s="9">
        <f t="shared" si="7"/>
        <v>78</v>
      </c>
      <c r="K18" s="9"/>
      <c r="L18" s="58">
        <v>3375.72028</v>
      </c>
      <c r="M18" s="11">
        <v>3375.72028</v>
      </c>
      <c r="N18" s="9">
        <f t="shared" si="0"/>
        <v>67.514405600000003</v>
      </c>
      <c r="O18" s="9">
        <v>171</v>
      </c>
      <c r="P18" s="9">
        <v>18</v>
      </c>
      <c r="Q18" s="12">
        <v>378.59399999999999</v>
      </c>
      <c r="R18" s="8"/>
      <c r="S18" s="12">
        <f t="shared" si="2"/>
        <v>3821.8286856</v>
      </c>
    </row>
    <row r="19" spans="1:19" ht="30" x14ac:dyDescent="0.25">
      <c r="A19" s="89">
        <v>4</v>
      </c>
      <c r="B19" s="90" t="s">
        <v>70</v>
      </c>
      <c r="C19" s="5">
        <f t="shared" si="4"/>
        <v>141</v>
      </c>
      <c r="D19" s="32">
        <v>56</v>
      </c>
      <c r="E19" s="33">
        <v>85</v>
      </c>
      <c r="F19" s="59"/>
      <c r="G19" s="45">
        <v>132</v>
      </c>
      <c r="H19" s="9">
        <f t="shared" si="5"/>
        <v>131.47999999999999</v>
      </c>
      <c r="I19" s="9">
        <f t="shared" si="6"/>
        <v>46.48</v>
      </c>
      <c r="J19" s="9">
        <f t="shared" si="7"/>
        <v>85</v>
      </c>
      <c r="K19" s="9"/>
      <c r="L19" s="58">
        <v>3715.9254699999997</v>
      </c>
      <c r="M19" s="11">
        <v>3715.9254699999997</v>
      </c>
      <c r="N19" s="9">
        <f t="shared" si="0"/>
        <v>74.318509399999996</v>
      </c>
      <c r="O19" s="9">
        <v>171</v>
      </c>
      <c r="P19" s="9">
        <v>18</v>
      </c>
      <c r="Q19" s="12">
        <v>433.99799999999999</v>
      </c>
      <c r="R19" s="8"/>
      <c r="S19" s="12">
        <f t="shared" si="2"/>
        <v>4224.2419793999998</v>
      </c>
    </row>
    <row r="20" spans="1:19" x14ac:dyDescent="0.25">
      <c r="A20" s="89">
        <v>5</v>
      </c>
      <c r="B20" s="34" t="s">
        <v>24</v>
      </c>
      <c r="C20" s="5">
        <f t="shared" si="4"/>
        <v>456</v>
      </c>
      <c r="D20" s="32">
        <v>196</v>
      </c>
      <c r="E20" s="33">
        <v>260</v>
      </c>
      <c r="F20" s="59"/>
      <c r="G20" s="45">
        <v>423</v>
      </c>
      <c r="H20" s="9">
        <f t="shared" si="5"/>
        <v>422.67999999999995</v>
      </c>
      <c r="I20" s="9">
        <f t="shared" si="6"/>
        <v>162.67999999999998</v>
      </c>
      <c r="J20" s="9">
        <f t="shared" si="7"/>
        <v>260</v>
      </c>
      <c r="K20" s="9"/>
      <c r="L20" s="58">
        <v>9539.4378400000005</v>
      </c>
      <c r="M20" s="11">
        <v>9539.4378400000005</v>
      </c>
      <c r="N20" s="9">
        <f t="shared" si="0"/>
        <v>190.78875680000002</v>
      </c>
      <c r="O20" s="9">
        <v>171</v>
      </c>
      <c r="P20" s="9">
        <v>18</v>
      </c>
      <c r="Q20" s="12">
        <v>1403.568</v>
      </c>
      <c r="R20" s="8"/>
      <c r="S20" s="12">
        <f t="shared" si="2"/>
        <v>11133.7945968</v>
      </c>
    </row>
    <row r="21" spans="1:19" ht="30" x14ac:dyDescent="0.25">
      <c r="A21" s="89">
        <v>6</v>
      </c>
      <c r="B21" s="90" t="s">
        <v>71</v>
      </c>
      <c r="C21" s="5">
        <f>SUM(D21+E21+F21)</f>
        <v>184</v>
      </c>
      <c r="D21" s="32">
        <v>67</v>
      </c>
      <c r="E21" s="33">
        <v>117</v>
      </c>
      <c r="F21" s="33"/>
      <c r="G21" s="45">
        <v>173</v>
      </c>
      <c r="H21" s="9">
        <f>SUM(I21+J21+K21)</f>
        <v>172.61</v>
      </c>
      <c r="I21" s="9">
        <f t="shared" si="6"/>
        <v>55.61</v>
      </c>
      <c r="J21" s="9">
        <f t="shared" si="7"/>
        <v>117</v>
      </c>
      <c r="K21" s="9"/>
      <c r="L21" s="58">
        <v>4536.4203399999997</v>
      </c>
      <c r="M21" s="11">
        <v>4536.4203399999997</v>
      </c>
      <c r="N21" s="9">
        <f t="shared" si="0"/>
        <v>90.728406800000002</v>
      </c>
      <c r="O21" s="9">
        <v>171</v>
      </c>
      <c r="P21" s="9">
        <v>18</v>
      </c>
      <c r="Q21" s="12">
        <v>566.35199999999998</v>
      </c>
      <c r="R21" s="8"/>
      <c r="S21" s="12">
        <f t="shared" si="2"/>
        <v>5193.5007467999994</v>
      </c>
    </row>
    <row r="22" spans="1:19" x14ac:dyDescent="0.25">
      <c r="A22" s="89">
        <v>7</v>
      </c>
      <c r="B22" s="63" t="s">
        <v>25</v>
      </c>
      <c r="C22" s="5">
        <f t="shared" ref="C22:C49" si="8">SUM(D22+E22+F22)</f>
        <v>170</v>
      </c>
      <c r="D22" s="32">
        <v>79</v>
      </c>
      <c r="E22" s="33">
        <v>91</v>
      </c>
      <c r="F22" s="33"/>
      <c r="G22" s="45">
        <v>157</v>
      </c>
      <c r="H22" s="9">
        <f t="shared" si="5"/>
        <v>156.57</v>
      </c>
      <c r="I22" s="9">
        <f t="shared" si="6"/>
        <v>65.569999999999993</v>
      </c>
      <c r="J22" s="9">
        <f t="shared" si="7"/>
        <v>91</v>
      </c>
      <c r="K22" s="9"/>
      <c r="L22" s="58">
        <v>4216.2272199999998</v>
      </c>
      <c r="M22" s="11">
        <v>4216.2272199999998</v>
      </c>
      <c r="N22" s="9">
        <f t="shared" si="0"/>
        <v>84.324544399999994</v>
      </c>
      <c r="O22" s="9">
        <v>171</v>
      </c>
      <c r="P22" s="9">
        <v>18</v>
      </c>
      <c r="Q22" s="12">
        <v>523.26</v>
      </c>
      <c r="R22" s="8"/>
      <c r="S22" s="12">
        <f t="shared" si="2"/>
        <v>4823.8117644000004</v>
      </c>
    </row>
    <row r="23" spans="1:19" x14ac:dyDescent="0.25">
      <c r="A23" s="89">
        <v>8</v>
      </c>
      <c r="B23" s="63" t="s">
        <v>26</v>
      </c>
      <c r="C23" s="5">
        <f t="shared" si="8"/>
        <v>131</v>
      </c>
      <c r="D23" s="32">
        <v>77</v>
      </c>
      <c r="E23" s="33">
        <v>54</v>
      </c>
      <c r="F23" s="33"/>
      <c r="G23" s="45">
        <v>118</v>
      </c>
      <c r="H23" s="9">
        <f t="shared" si="5"/>
        <v>117.91</v>
      </c>
      <c r="I23" s="9">
        <f t="shared" si="6"/>
        <v>63.91</v>
      </c>
      <c r="J23" s="9">
        <f t="shared" si="7"/>
        <v>54</v>
      </c>
      <c r="K23" s="9"/>
      <c r="L23" s="58">
        <v>3435.7564899999998</v>
      </c>
      <c r="M23" s="11">
        <v>3435.7564899999998</v>
      </c>
      <c r="N23" s="9">
        <f t="shared" si="0"/>
        <v>68.7151298</v>
      </c>
      <c r="O23" s="9">
        <v>171</v>
      </c>
      <c r="P23" s="9">
        <v>18</v>
      </c>
      <c r="Q23" s="12">
        <v>403.21800000000002</v>
      </c>
      <c r="R23" s="8"/>
      <c r="S23" s="12">
        <f t="shared" si="2"/>
        <v>3907.6896197999995</v>
      </c>
    </row>
    <row r="24" spans="1:19" x14ac:dyDescent="0.25">
      <c r="A24" s="89">
        <v>9</v>
      </c>
      <c r="B24" s="63" t="s">
        <v>27</v>
      </c>
      <c r="C24" s="5">
        <f t="shared" si="8"/>
        <v>75</v>
      </c>
      <c r="D24" s="32">
        <v>36</v>
      </c>
      <c r="E24" s="33">
        <v>39</v>
      </c>
      <c r="F24" s="33"/>
      <c r="G24" s="45">
        <v>69</v>
      </c>
      <c r="H24" s="9">
        <f>SUM(I24+J24+K24)</f>
        <v>68.88</v>
      </c>
      <c r="I24" s="9">
        <f t="shared" si="6"/>
        <v>29.88</v>
      </c>
      <c r="J24" s="9">
        <f t="shared" si="7"/>
        <v>39</v>
      </c>
      <c r="K24" s="9"/>
      <c r="L24" s="58">
        <v>2195.4363890109889</v>
      </c>
      <c r="M24" s="11">
        <v>2195.4363890109889</v>
      </c>
      <c r="N24" s="9">
        <f t="shared" si="0"/>
        <v>43.908727780219778</v>
      </c>
      <c r="O24" s="9">
        <v>171</v>
      </c>
      <c r="P24" s="9">
        <v>18</v>
      </c>
      <c r="Q24" s="12">
        <v>230.85</v>
      </c>
      <c r="R24" s="8"/>
      <c r="S24" s="12">
        <f t="shared" si="2"/>
        <v>2470.1951167912084</v>
      </c>
    </row>
    <row r="25" spans="1:19" x14ac:dyDescent="0.25">
      <c r="A25" s="89">
        <v>10</v>
      </c>
      <c r="B25" s="63" t="s">
        <v>28</v>
      </c>
      <c r="C25" s="5">
        <f t="shared" si="8"/>
        <v>169</v>
      </c>
      <c r="D25" s="32">
        <v>68</v>
      </c>
      <c r="E25" s="33">
        <v>101</v>
      </c>
      <c r="F25" s="33"/>
      <c r="G25" s="45">
        <v>157</v>
      </c>
      <c r="H25" s="9">
        <f t="shared" si="5"/>
        <v>157.44</v>
      </c>
      <c r="I25" s="9">
        <f t="shared" si="6"/>
        <v>56.44</v>
      </c>
      <c r="J25" s="9">
        <f t="shared" si="7"/>
        <v>101</v>
      </c>
      <c r="K25" s="9"/>
      <c r="L25" s="58">
        <v>4216.2272199999998</v>
      </c>
      <c r="M25" s="11">
        <v>4216.2272199999998</v>
      </c>
      <c r="N25" s="9">
        <f t="shared" si="0"/>
        <v>84.324544399999994</v>
      </c>
      <c r="O25" s="9">
        <v>171</v>
      </c>
      <c r="P25" s="9">
        <v>18</v>
      </c>
      <c r="Q25" s="12">
        <v>520.18200000000002</v>
      </c>
      <c r="R25" s="8"/>
      <c r="S25" s="12">
        <f t="shared" si="2"/>
        <v>4820.7337643999999</v>
      </c>
    </row>
    <row r="26" spans="1:19" x14ac:dyDescent="0.25">
      <c r="A26" s="89">
        <v>11</v>
      </c>
      <c r="B26" s="63" t="s">
        <v>29</v>
      </c>
      <c r="C26" s="5">
        <f t="shared" si="8"/>
        <v>299</v>
      </c>
      <c r="D26" s="32">
        <v>143</v>
      </c>
      <c r="E26" s="33">
        <v>156</v>
      </c>
      <c r="F26" s="33"/>
      <c r="G26" s="45">
        <v>275</v>
      </c>
      <c r="H26" s="9">
        <f t="shared" si="5"/>
        <v>274.69</v>
      </c>
      <c r="I26" s="9">
        <f t="shared" si="6"/>
        <v>118.69</v>
      </c>
      <c r="J26" s="9">
        <f t="shared" si="7"/>
        <v>156</v>
      </c>
      <c r="K26" s="9"/>
      <c r="L26" s="58">
        <v>6577.6514799999995</v>
      </c>
      <c r="M26" s="11">
        <v>6577.6514799999995</v>
      </c>
      <c r="N26" s="9">
        <f t="shared" si="0"/>
        <v>131.5530296</v>
      </c>
      <c r="O26" s="9">
        <v>171</v>
      </c>
      <c r="P26" s="9">
        <v>18</v>
      </c>
      <c r="Q26" s="12">
        <v>920.322</v>
      </c>
      <c r="R26" s="8"/>
      <c r="S26" s="12">
        <f t="shared" si="2"/>
        <v>7629.5265095999994</v>
      </c>
    </row>
    <row r="27" spans="1:19" x14ac:dyDescent="0.25">
      <c r="A27" s="89">
        <v>12</v>
      </c>
      <c r="B27" s="63" t="s">
        <v>30</v>
      </c>
      <c r="C27" s="5">
        <f t="shared" si="8"/>
        <v>104</v>
      </c>
      <c r="D27" s="32">
        <v>49</v>
      </c>
      <c r="E27" s="33">
        <v>55</v>
      </c>
      <c r="F27" s="33"/>
      <c r="G27" s="45">
        <v>96</v>
      </c>
      <c r="H27" s="9">
        <f t="shared" si="5"/>
        <v>95.669999999999987</v>
      </c>
      <c r="I27" s="9">
        <f t="shared" si="6"/>
        <v>40.669999999999995</v>
      </c>
      <c r="J27" s="9">
        <f t="shared" si="7"/>
        <v>55</v>
      </c>
      <c r="K27" s="9"/>
      <c r="L27" s="58">
        <v>2995.4909499999999</v>
      </c>
      <c r="M27" s="11">
        <v>2995.4909499999999</v>
      </c>
      <c r="N27" s="9">
        <f t="shared" si="0"/>
        <v>59.909818999999999</v>
      </c>
      <c r="O27" s="9">
        <v>171</v>
      </c>
      <c r="P27" s="9">
        <v>18</v>
      </c>
      <c r="Q27" s="12">
        <v>320.11200000000002</v>
      </c>
      <c r="R27" s="8"/>
      <c r="S27" s="12">
        <f t="shared" si="2"/>
        <v>3375.5127689999999</v>
      </c>
    </row>
    <row r="28" spans="1:19" x14ac:dyDescent="0.25">
      <c r="A28" s="89">
        <v>13</v>
      </c>
      <c r="B28" s="63" t="s">
        <v>31</v>
      </c>
      <c r="C28" s="5">
        <f t="shared" si="8"/>
        <v>110</v>
      </c>
      <c r="D28" s="32">
        <v>41</v>
      </c>
      <c r="E28" s="33">
        <v>69</v>
      </c>
      <c r="F28" s="33"/>
      <c r="G28" s="45">
        <v>103</v>
      </c>
      <c r="H28" s="9">
        <f t="shared" si="5"/>
        <v>103.03</v>
      </c>
      <c r="I28" s="9">
        <f t="shared" si="6"/>
        <v>34.03</v>
      </c>
      <c r="J28" s="9">
        <f t="shared" si="7"/>
        <v>69</v>
      </c>
      <c r="K28" s="9"/>
      <c r="L28" s="58">
        <v>3135.5754400000001</v>
      </c>
      <c r="M28" s="11">
        <v>3135.5754400000001</v>
      </c>
      <c r="N28" s="9">
        <f t="shared" si="0"/>
        <v>62.711508800000004</v>
      </c>
      <c r="O28" s="9">
        <v>171</v>
      </c>
      <c r="P28" s="9">
        <v>18</v>
      </c>
      <c r="Q28" s="12">
        <v>338.58</v>
      </c>
      <c r="R28" s="8"/>
      <c r="S28" s="12">
        <f t="shared" si="2"/>
        <v>3536.8669488</v>
      </c>
    </row>
    <row r="29" spans="1:19" x14ac:dyDescent="0.25">
      <c r="A29" s="89">
        <v>14</v>
      </c>
      <c r="B29" s="63" t="s">
        <v>32</v>
      </c>
      <c r="C29" s="5">
        <f t="shared" si="8"/>
        <v>87</v>
      </c>
      <c r="D29" s="32">
        <v>38</v>
      </c>
      <c r="E29" s="33">
        <v>49</v>
      </c>
      <c r="F29" s="33"/>
      <c r="G29" s="45">
        <v>81</v>
      </c>
      <c r="H29" s="9">
        <f t="shared" si="5"/>
        <v>80.539999999999992</v>
      </c>
      <c r="I29" s="9">
        <f t="shared" si="6"/>
        <v>31.54</v>
      </c>
      <c r="J29" s="9">
        <f t="shared" si="7"/>
        <v>49</v>
      </c>
      <c r="K29" s="9"/>
      <c r="L29" s="58">
        <v>2577.2514131868134</v>
      </c>
      <c r="M29" s="11">
        <v>2577.2514131868134</v>
      </c>
      <c r="N29" s="9">
        <f t="shared" si="0"/>
        <v>51.54502826373627</v>
      </c>
      <c r="O29" s="9">
        <v>171</v>
      </c>
      <c r="P29" s="9">
        <v>18</v>
      </c>
      <c r="Q29" s="12">
        <v>267.786</v>
      </c>
      <c r="R29" s="8"/>
      <c r="S29" s="12">
        <f t="shared" si="2"/>
        <v>2896.5824414505496</v>
      </c>
    </row>
    <row r="30" spans="1:19" x14ac:dyDescent="0.25">
      <c r="A30" s="89">
        <v>15</v>
      </c>
      <c r="B30" s="34" t="s">
        <v>33</v>
      </c>
      <c r="C30" s="5">
        <f t="shared" si="8"/>
        <v>161</v>
      </c>
      <c r="D30" s="32">
        <v>68</v>
      </c>
      <c r="E30" s="33">
        <v>93</v>
      </c>
      <c r="F30" s="33"/>
      <c r="G30" s="45">
        <v>149</v>
      </c>
      <c r="H30" s="9">
        <f t="shared" si="5"/>
        <v>149.44</v>
      </c>
      <c r="I30" s="9">
        <f t="shared" si="6"/>
        <v>56.44</v>
      </c>
      <c r="J30" s="9">
        <f t="shared" si="7"/>
        <v>93</v>
      </c>
      <c r="K30" s="9"/>
      <c r="L30" s="58">
        <v>4056.1306599999998</v>
      </c>
      <c r="M30" s="11">
        <v>4056.1306599999998</v>
      </c>
      <c r="N30" s="9">
        <f t="shared" si="0"/>
        <v>81.122613200000004</v>
      </c>
      <c r="O30" s="9">
        <v>171</v>
      </c>
      <c r="P30" s="9">
        <v>18</v>
      </c>
      <c r="Q30" s="12">
        <v>495.55799999999999</v>
      </c>
      <c r="R30" s="8"/>
      <c r="S30" s="12">
        <f t="shared" si="2"/>
        <v>4632.8112732</v>
      </c>
    </row>
    <row r="31" spans="1:19" x14ac:dyDescent="0.25">
      <c r="A31" s="89">
        <v>16</v>
      </c>
      <c r="B31" s="34" t="s">
        <v>34</v>
      </c>
      <c r="C31" s="5">
        <f t="shared" si="8"/>
        <v>86</v>
      </c>
      <c r="D31" s="32">
        <v>32</v>
      </c>
      <c r="E31" s="33">
        <v>54</v>
      </c>
      <c r="F31" s="33"/>
      <c r="G31" s="45">
        <v>81</v>
      </c>
      <c r="H31" s="9">
        <f t="shared" si="5"/>
        <v>80.56</v>
      </c>
      <c r="I31" s="9">
        <f t="shared" si="6"/>
        <v>26.56</v>
      </c>
      <c r="J31" s="9">
        <f t="shared" si="7"/>
        <v>54</v>
      </c>
      <c r="K31" s="9"/>
      <c r="L31" s="58">
        <v>2577.2514131868134</v>
      </c>
      <c r="M31" s="11">
        <v>2577.2514131868134</v>
      </c>
      <c r="N31" s="9">
        <f t="shared" si="0"/>
        <v>51.54502826373627</v>
      </c>
      <c r="O31" s="9">
        <v>171</v>
      </c>
      <c r="P31" s="9">
        <v>18</v>
      </c>
      <c r="Q31" s="12">
        <v>264.70800000000003</v>
      </c>
      <c r="R31" s="8"/>
      <c r="S31" s="12">
        <f t="shared" si="2"/>
        <v>2893.5044414505496</v>
      </c>
    </row>
    <row r="32" spans="1:19" x14ac:dyDescent="0.25">
      <c r="A32" s="89">
        <v>17</v>
      </c>
      <c r="B32" s="34" t="s">
        <v>35</v>
      </c>
      <c r="C32" s="5">
        <f t="shared" si="8"/>
        <v>118</v>
      </c>
      <c r="D32" s="32">
        <v>50</v>
      </c>
      <c r="E32" s="33">
        <v>68</v>
      </c>
      <c r="F32" s="33"/>
      <c r="G32" s="45">
        <v>110</v>
      </c>
      <c r="H32" s="9">
        <f t="shared" si="5"/>
        <v>109.5</v>
      </c>
      <c r="I32" s="9">
        <f t="shared" si="6"/>
        <v>41.5</v>
      </c>
      <c r="J32" s="9">
        <f t="shared" si="7"/>
        <v>68</v>
      </c>
      <c r="K32" s="9"/>
      <c r="L32" s="58">
        <v>3275.6599299999998</v>
      </c>
      <c r="M32" s="11">
        <v>3275.6599299999998</v>
      </c>
      <c r="N32" s="9">
        <f t="shared" si="0"/>
        <v>65.513198599999996</v>
      </c>
      <c r="O32" s="9">
        <v>171</v>
      </c>
      <c r="P32" s="9">
        <v>18</v>
      </c>
      <c r="Q32" s="12">
        <v>363.20400000000001</v>
      </c>
      <c r="R32" s="8"/>
      <c r="S32" s="12">
        <f t="shared" si="2"/>
        <v>3704.3771286000001</v>
      </c>
    </row>
    <row r="33" spans="1:19" x14ac:dyDescent="0.25">
      <c r="A33" s="89">
        <v>18</v>
      </c>
      <c r="B33" s="34" t="s">
        <v>36</v>
      </c>
      <c r="C33" s="5">
        <f t="shared" si="8"/>
        <v>180</v>
      </c>
      <c r="D33" s="32">
        <v>72</v>
      </c>
      <c r="E33" s="33">
        <v>108</v>
      </c>
      <c r="F33" s="33"/>
      <c r="G33" s="45">
        <v>168</v>
      </c>
      <c r="H33" s="9">
        <f t="shared" si="5"/>
        <v>167.76</v>
      </c>
      <c r="I33" s="9">
        <f t="shared" si="6"/>
        <v>59.76</v>
      </c>
      <c r="J33" s="9">
        <f t="shared" si="7"/>
        <v>108</v>
      </c>
      <c r="K33" s="9"/>
      <c r="L33" s="58">
        <v>4436.3599899999999</v>
      </c>
      <c r="M33" s="11">
        <v>4436.3599899999999</v>
      </c>
      <c r="N33" s="9">
        <f t="shared" si="0"/>
        <v>88.727199799999994</v>
      </c>
      <c r="O33" s="9">
        <v>171</v>
      </c>
      <c r="P33" s="9">
        <v>18</v>
      </c>
      <c r="Q33" s="12">
        <v>554.04</v>
      </c>
      <c r="R33" s="8"/>
      <c r="S33" s="12">
        <f t="shared" si="2"/>
        <v>5079.1271897999995</v>
      </c>
    </row>
    <row r="34" spans="1:19" ht="45" x14ac:dyDescent="0.25">
      <c r="A34" s="89">
        <v>19</v>
      </c>
      <c r="B34" s="64" t="s">
        <v>37</v>
      </c>
      <c r="C34" s="5">
        <f t="shared" si="8"/>
        <v>99</v>
      </c>
      <c r="D34" s="32">
        <v>56</v>
      </c>
      <c r="E34" s="33">
        <v>43</v>
      </c>
      <c r="F34" s="33"/>
      <c r="G34" s="45">
        <v>90</v>
      </c>
      <c r="H34" s="9">
        <f t="shared" si="5"/>
        <v>89.47999999999999</v>
      </c>
      <c r="I34" s="9">
        <f t="shared" si="6"/>
        <v>46.48</v>
      </c>
      <c r="J34" s="9">
        <f t="shared" si="7"/>
        <v>43</v>
      </c>
      <c r="K34" s="9"/>
      <c r="L34" s="58">
        <v>2863.6126813186811</v>
      </c>
      <c r="M34" s="11">
        <v>2863.6126813186811</v>
      </c>
      <c r="N34" s="9">
        <f t="shared" si="0"/>
        <v>57.272253626373626</v>
      </c>
      <c r="O34" s="9">
        <v>171</v>
      </c>
      <c r="P34" s="9">
        <v>18</v>
      </c>
      <c r="Q34" s="12">
        <v>304.72199999999998</v>
      </c>
      <c r="R34" s="8"/>
      <c r="S34" s="12">
        <f>M34+N34+Q34</f>
        <v>3225.6069349450545</v>
      </c>
    </row>
    <row r="35" spans="1:19" x14ac:dyDescent="0.25">
      <c r="A35" s="89">
        <v>20</v>
      </c>
      <c r="B35" s="34" t="s">
        <v>38</v>
      </c>
      <c r="C35" s="5">
        <f t="shared" si="8"/>
        <v>237</v>
      </c>
      <c r="D35" s="32">
        <v>106</v>
      </c>
      <c r="E35" s="33">
        <v>131</v>
      </c>
      <c r="F35" s="33"/>
      <c r="G35" s="45">
        <v>219</v>
      </c>
      <c r="H35" s="9">
        <f t="shared" si="5"/>
        <v>218.98</v>
      </c>
      <c r="I35" s="9">
        <f t="shared" si="6"/>
        <v>87.97999999999999</v>
      </c>
      <c r="J35" s="9">
        <f t="shared" si="7"/>
        <v>131</v>
      </c>
      <c r="K35" s="9"/>
      <c r="L35" s="58">
        <v>5456.9755599999999</v>
      </c>
      <c r="M35" s="11">
        <v>5456.9755599999999</v>
      </c>
      <c r="N35" s="9">
        <f t="shared" si="0"/>
        <v>109.1395112</v>
      </c>
      <c r="O35" s="9">
        <v>171</v>
      </c>
      <c r="P35" s="9">
        <v>18</v>
      </c>
      <c r="Q35" s="12">
        <v>729.48599999999999</v>
      </c>
      <c r="R35" s="8"/>
      <c r="S35" s="12">
        <f t="shared" si="2"/>
        <v>6295.6010711999998</v>
      </c>
    </row>
    <row r="36" spans="1:19" x14ac:dyDescent="0.25">
      <c r="A36" s="89">
        <v>21</v>
      </c>
      <c r="B36" s="34" t="s">
        <v>39</v>
      </c>
      <c r="C36" s="5">
        <f t="shared" si="8"/>
        <v>125</v>
      </c>
      <c r="D36" s="32">
        <v>52</v>
      </c>
      <c r="E36" s="33">
        <v>73</v>
      </c>
      <c r="F36" s="33"/>
      <c r="G36" s="45">
        <v>116</v>
      </c>
      <c r="H36" s="9">
        <f t="shared" si="5"/>
        <v>116.16</v>
      </c>
      <c r="I36" s="9">
        <f t="shared" si="6"/>
        <v>43.16</v>
      </c>
      <c r="J36" s="9">
        <f t="shared" si="7"/>
        <v>73</v>
      </c>
      <c r="K36" s="9"/>
      <c r="L36" s="58">
        <v>3395.7323500000002</v>
      </c>
      <c r="M36" s="11">
        <v>3395.7323500000002</v>
      </c>
      <c r="N36" s="9">
        <f t="shared" si="0"/>
        <v>67.914647000000002</v>
      </c>
      <c r="O36" s="9">
        <v>171</v>
      </c>
      <c r="P36" s="9">
        <v>18</v>
      </c>
      <c r="Q36" s="12">
        <v>384.75</v>
      </c>
      <c r="R36" s="8"/>
      <c r="S36" s="12">
        <f t="shared" si="2"/>
        <v>3848.3969970000003</v>
      </c>
    </row>
    <row r="37" spans="1:19" x14ac:dyDescent="0.25">
      <c r="A37" s="89">
        <v>22</v>
      </c>
      <c r="B37" s="34" t="s">
        <v>40</v>
      </c>
      <c r="C37" s="5">
        <f t="shared" si="8"/>
        <v>98</v>
      </c>
      <c r="D37" s="32">
        <v>44</v>
      </c>
      <c r="E37" s="33">
        <v>54</v>
      </c>
      <c r="F37" s="33"/>
      <c r="G37" s="10">
        <v>91</v>
      </c>
      <c r="H37" s="9">
        <f t="shared" si="5"/>
        <v>90.52</v>
      </c>
      <c r="I37" s="9">
        <f t="shared" si="6"/>
        <v>36.519999999999996</v>
      </c>
      <c r="J37" s="9">
        <f t="shared" si="7"/>
        <v>54</v>
      </c>
      <c r="K37" s="9"/>
      <c r="L37" s="58">
        <v>2895.4306000000001</v>
      </c>
      <c r="M37" s="11">
        <v>2895.4306000000001</v>
      </c>
      <c r="N37" s="9">
        <f t="shared" si="0"/>
        <v>57.908612000000005</v>
      </c>
      <c r="O37" s="9">
        <v>171</v>
      </c>
      <c r="P37" s="9">
        <v>18</v>
      </c>
      <c r="Q37" s="12">
        <v>301.64400000000001</v>
      </c>
      <c r="R37" s="8"/>
      <c r="S37" s="12">
        <v>3254.9</v>
      </c>
    </row>
    <row r="38" spans="1:19" x14ac:dyDescent="0.25">
      <c r="A38" s="89">
        <v>23</v>
      </c>
      <c r="B38" s="63" t="s">
        <v>41</v>
      </c>
      <c r="C38" s="5">
        <f t="shared" si="8"/>
        <v>114</v>
      </c>
      <c r="D38" s="32">
        <v>51</v>
      </c>
      <c r="E38" s="33">
        <v>63</v>
      </c>
      <c r="F38" s="33"/>
      <c r="G38" s="45">
        <v>105</v>
      </c>
      <c r="H38" s="9">
        <f t="shared" si="5"/>
        <v>105.33</v>
      </c>
      <c r="I38" s="9">
        <f t="shared" si="6"/>
        <v>42.33</v>
      </c>
      <c r="J38" s="9">
        <f t="shared" si="7"/>
        <v>63</v>
      </c>
      <c r="K38" s="9"/>
      <c r="L38" s="58">
        <v>3175.5995800000001</v>
      </c>
      <c r="M38" s="11">
        <v>3175.5995800000001</v>
      </c>
      <c r="N38" s="9">
        <f t="shared" si="0"/>
        <v>63.511991600000002</v>
      </c>
      <c r="O38" s="9">
        <v>171</v>
      </c>
      <c r="P38" s="9">
        <v>18</v>
      </c>
      <c r="Q38" s="12">
        <v>350.892</v>
      </c>
      <c r="R38" s="8"/>
      <c r="S38" s="12">
        <f t="shared" si="2"/>
        <v>3590.0035715999998</v>
      </c>
    </row>
    <row r="39" spans="1:19" x14ac:dyDescent="0.25">
      <c r="A39" s="89">
        <v>24</v>
      </c>
      <c r="B39" s="63" t="s">
        <v>42</v>
      </c>
      <c r="C39" s="5">
        <f t="shared" si="8"/>
        <v>127</v>
      </c>
      <c r="D39" s="32">
        <v>49</v>
      </c>
      <c r="E39" s="33">
        <v>78</v>
      </c>
      <c r="F39" s="33"/>
      <c r="G39" s="45">
        <v>119</v>
      </c>
      <c r="H39" s="9">
        <f t="shared" si="5"/>
        <v>118.66999999999999</v>
      </c>
      <c r="I39" s="9">
        <f t="shared" si="6"/>
        <v>40.669999999999995</v>
      </c>
      <c r="J39" s="9">
        <f t="shared" si="7"/>
        <v>78</v>
      </c>
      <c r="K39" s="9"/>
      <c r="L39" s="58">
        <v>3455.76856</v>
      </c>
      <c r="M39" s="11">
        <v>3455.76856</v>
      </c>
      <c r="N39" s="9">
        <f t="shared" si="0"/>
        <v>69.115371199999998</v>
      </c>
      <c r="O39" s="9">
        <v>171</v>
      </c>
      <c r="P39" s="9">
        <v>18</v>
      </c>
      <c r="Q39" s="12">
        <v>390.90600000000001</v>
      </c>
      <c r="R39" s="8"/>
      <c r="S39" s="12">
        <f t="shared" si="2"/>
        <v>3915.7899312</v>
      </c>
    </row>
    <row r="40" spans="1:19" x14ac:dyDescent="0.25">
      <c r="A40" s="89">
        <v>25</v>
      </c>
      <c r="B40" s="34" t="s">
        <v>43</v>
      </c>
      <c r="C40" s="5">
        <f t="shared" si="8"/>
        <v>79</v>
      </c>
      <c r="D40" s="32">
        <v>24</v>
      </c>
      <c r="E40" s="33">
        <v>55</v>
      </c>
      <c r="F40" s="33"/>
      <c r="G40" s="45">
        <v>75</v>
      </c>
      <c r="H40" s="9">
        <f t="shared" si="5"/>
        <v>74.92</v>
      </c>
      <c r="I40" s="9">
        <f t="shared" si="6"/>
        <v>19.919999999999998</v>
      </c>
      <c r="J40" s="9">
        <f t="shared" si="7"/>
        <v>55</v>
      </c>
      <c r="K40" s="9"/>
      <c r="L40" s="58">
        <v>2386.3439010989009</v>
      </c>
      <c r="M40" s="11">
        <v>2386.3439010989009</v>
      </c>
      <c r="N40" s="9">
        <f t="shared" si="0"/>
        <v>47.726878021978017</v>
      </c>
      <c r="O40" s="9">
        <v>171</v>
      </c>
      <c r="P40" s="9">
        <v>18</v>
      </c>
      <c r="Q40" s="12">
        <v>243.16200000000001</v>
      </c>
      <c r="R40" s="8"/>
      <c r="S40" s="12">
        <f t="shared" si="2"/>
        <v>2677.2327791208786</v>
      </c>
    </row>
    <row r="41" spans="1:19" x14ac:dyDescent="0.25">
      <c r="A41" s="89">
        <v>26</v>
      </c>
      <c r="B41" s="34" t="s">
        <v>44</v>
      </c>
      <c r="C41" s="5">
        <f t="shared" si="8"/>
        <v>90</v>
      </c>
      <c r="D41" s="32">
        <v>30</v>
      </c>
      <c r="E41" s="33">
        <v>60</v>
      </c>
      <c r="F41" s="33"/>
      <c r="G41" s="45">
        <v>85</v>
      </c>
      <c r="H41" s="9">
        <f t="shared" si="5"/>
        <v>84.9</v>
      </c>
      <c r="I41" s="9">
        <f t="shared" si="6"/>
        <v>24.9</v>
      </c>
      <c r="J41" s="9">
        <f t="shared" si="7"/>
        <v>60</v>
      </c>
      <c r="K41" s="9"/>
      <c r="L41" s="58">
        <v>2704.5230879120877</v>
      </c>
      <c r="M41" s="11">
        <v>2704.5230879120877</v>
      </c>
      <c r="N41" s="9">
        <f t="shared" si="0"/>
        <v>54.090461758241759</v>
      </c>
      <c r="O41" s="9">
        <v>171</v>
      </c>
      <c r="P41" s="9">
        <v>18</v>
      </c>
      <c r="Q41" s="12">
        <v>277.02</v>
      </c>
      <c r="R41" s="8"/>
      <c r="S41" s="12">
        <f t="shared" si="2"/>
        <v>3035.6335496703296</v>
      </c>
    </row>
    <row r="42" spans="1:19" x14ac:dyDescent="0.25">
      <c r="A42" s="89">
        <v>27</v>
      </c>
      <c r="B42" s="34" t="s">
        <v>45</v>
      </c>
      <c r="C42" s="5">
        <f t="shared" si="8"/>
        <v>67</v>
      </c>
      <c r="D42" s="32">
        <v>26</v>
      </c>
      <c r="E42" s="33">
        <v>41</v>
      </c>
      <c r="F42" s="33"/>
      <c r="G42" s="45">
        <v>63</v>
      </c>
      <c r="H42" s="9">
        <f t="shared" si="5"/>
        <v>62.58</v>
      </c>
      <c r="I42" s="9">
        <f t="shared" si="6"/>
        <v>21.58</v>
      </c>
      <c r="J42" s="9">
        <f t="shared" si="7"/>
        <v>41</v>
      </c>
      <c r="K42" s="9"/>
      <c r="L42" s="58">
        <v>2004.528876923077</v>
      </c>
      <c r="M42" s="11">
        <v>2004.528876923077</v>
      </c>
      <c r="N42" s="9">
        <f t="shared" si="0"/>
        <v>40.090577538461538</v>
      </c>
      <c r="O42" s="9">
        <v>171</v>
      </c>
      <c r="P42" s="9">
        <v>18</v>
      </c>
      <c r="Q42" s="12">
        <v>206.226</v>
      </c>
      <c r="R42" s="8"/>
      <c r="S42" s="12">
        <f t="shared" si="2"/>
        <v>2250.8454544615383</v>
      </c>
    </row>
    <row r="43" spans="1:19" x14ac:dyDescent="0.25">
      <c r="A43" s="89">
        <v>28</v>
      </c>
      <c r="B43" s="34" t="s">
        <v>46</v>
      </c>
      <c r="C43" s="5">
        <f t="shared" si="8"/>
        <v>83</v>
      </c>
      <c r="D43" s="32">
        <v>35</v>
      </c>
      <c r="E43" s="33">
        <v>48</v>
      </c>
      <c r="F43" s="33"/>
      <c r="G43" s="45">
        <v>77</v>
      </c>
      <c r="H43" s="9">
        <f t="shared" si="5"/>
        <v>77.05</v>
      </c>
      <c r="I43" s="9">
        <f t="shared" si="6"/>
        <v>29.049999999999997</v>
      </c>
      <c r="J43" s="9">
        <f t="shared" si="7"/>
        <v>48</v>
      </c>
      <c r="K43" s="9"/>
      <c r="L43" s="58">
        <v>2449.9797384615381</v>
      </c>
      <c r="M43" s="11">
        <v>2449.9797384615381</v>
      </c>
      <c r="N43" s="9">
        <f t="shared" si="0"/>
        <v>48.999594769230761</v>
      </c>
      <c r="O43" s="9">
        <v>171</v>
      </c>
      <c r="P43" s="9">
        <v>18</v>
      </c>
      <c r="Q43" s="12">
        <v>255.47399999999999</v>
      </c>
      <c r="R43" s="8"/>
      <c r="S43" s="12">
        <f t="shared" si="2"/>
        <v>2754.4533332307692</v>
      </c>
    </row>
    <row r="44" spans="1:19" ht="30" x14ac:dyDescent="0.25">
      <c r="A44" s="89">
        <v>29</v>
      </c>
      <c r="B44" s="64" t="s">
        <v>47</v>
      </c>
      <c r="C44" s="5">
        <f t="shared" si="8"/>
        <v>70</v>
      </c>
      <c r="D44" s="32">
        <v>24</v>
      </c>
      <c r="E44" s="33">
        <v>46</v>
      </c>
      <c r="F44" s="33"/>
      <c r="G44" s="45">
        <v>66</v>
      </c>
      <c r="H44" s="9">
        <f t="shared" si="5"/>
        <v>65.92</v>
      </c>
      <c r="I44" s="9">
        <f t="shared" si="6"/>
        <v>19.919999999999998</v>
      </c>
      <c r="J44" s="9">
        <f t="shared" si="7"/>
        <v>46</v>
      </c>
      <c r="K44" s="9"/>
      <c r="L44" s="58">
        <v>2099.9826329670332</v>
      </c>
      <c r="M44" s="11">
        <v>2099.9826329670332</v>
      </c>
      <c r="N44" s="9">
        <f t="shared" si="0"/>
        <v>41.999652659340661</v>
      </c>
      <c r="O44" s="9">
        <v>171</v>
      </c>
      <c r="P44" s="9">
        <v>18</v>
      </c>
      <c r="Q44" s="12">
        <v>215.46</v>
      </c>
      <c r="R44" s="8"/>
      <c r="S44" s="12">
        <v>2357.5</v>
      </c>
    </row>
    <row r="45" spans="1:19" x14ac:dyDescent="0.25">
      <c r="A45" s="89">
        <v>30</v>
      </c>
      <c r="B45" s="34" t="s">
        <v>48</v>
      </c>
      <c r="C45" s="5">
        <f t="shared" si="8"/>
        <v>115</v>
      </c>
      <c r="D45" s="32">
        <v>46</v>
      </c>
      <c r="E45" s="33">
        <v>69</v>
      </c>
      <c r="F45" s="33"/>
      <c r="G45" s="45">
        <v>107</v>
      </c>
      <c r="H45" s="9">
        <f t="shared" si="5"/>
        <v>107.18</v>
      </c>
      <c r="I45" s="9">
        <f t="shared" si="6"/>
        <v>38.18</v>
      </c>
      <c r="J45" s="9">
        <f t="shared" si="7"/>
        <v>69</v>
      </c>
      <c r="K45" s="9"/>
      <c r="L45" s="58">
        <v>3215.6237199999996</v>
      </c>
      <c r="M45" s="11">
        <v>3215.6237199999996</v>
      </c>
      <c r="N45" s="9">
        <f t="shared" si="0"/>
        <v>64.312474399999999</v>
      </c>
      <c r="O45" s="9">
        <v>171</v>
      </c>
      <c r="P45" s="9">
        <v>18</v>
      </c>
      <c r="Q45" s="12">
        <v>353.97</v>
      </c>
      <c r="R45" s="8"/>
      <c r="S45" s="12">
        <f t="shared" si="2"/>
        <v>3633.9061943999995</v>
      </c>
    </row>
    <row r="46" spans="1:19" s="56" customFormat="1" ht="33" customHeight="1" x14ac:dyDescent="0.25">
      <c r="A46" s="89">
        <v>31</v>
      </c>
      <c r="B46" s="64" t="s">
        <v>49</v>
      </c>
      <c r="C46" s="5">
        <f t="shared" si="8"/>
        <v>71</v>
      </c>
      <c r="D46" s="32">
        <v>31</v>
      </c>
      <c r="E46" s="33">
        <v>40</v>
      </c>
      <c r="F46" s="33"/>
      <c r="G46" s="45">
        <v>66</v>
      </c>
      <c r="H46" s="9">
        <f t="shared" si="5"/>
        <v>65.73</v>
      </c>
      <c r="I46" s="9">
        <f t="shared" si="6"/>
        <v>25.73</v>
      </c>
      <c r="J46" s="9">
        <f t="shared" si="7"/>
        <v>40</v>
      </c>
      <c r="K46" s="9"/>
      <c r="L46" s="60">
        <v>1781.8034461538462</v>
      </c>
      <c r="M46" s="55">
        <v>2099.9826329670332</v>
      </c>
      <c r="N46" s="54">
        <f t="shared" si="0"/>
        <v>41.999652659340661</v>
      </c>
      <c r="O46" s="54">
        <v>171</v>
      </c>
      <c r="P46" s="54">
        <v>18</v>
      </c>
      <c r="Q46" s="66">
        <v>218.53800000000001</v>
      </c>
      <c r="R46" s="53"/>
      <c r="S46" s="12">
        <f t="shared" si="2"/>
        <v>2360.5202856263741</v>
      </c>
    </row>
    <row r="47" spans="1:19" x14ac:dyDescent="0.25">
      <c r="A47" s="89">
        <v>32</v>
      </c>
      <c r="B47" s="63" t="s">
        <v>50</v>
      </c>
      <c r="C47" s="5">
        <f t="shared" si="8"/>
        <v>60</v>
      </c>
      <c r="D47" s="32">
        <v>25</v>
      </c>
      <c r="E47" s="33">
        <v>35</v>
      </c>
      <c r="F47" s="33"/>
      <c r="G47" s="45">
        <v>56</v>
      </c>
      <c r="H47" s="9">
        <f t="shared" si="5"/>
        <v>55.75</v>
      </c>
      <c r="I47" s="9">
        <f t="shared" si="6"/>
        <v>20.75</v>
      </c>
      <c r="J47" s="9">
        <f t="shared" si="7"/>
        <v>35</v>
      </c>
      <c r="K47" s="9"/>
      <c r="L47" s="58">
        <v>4216.2272199999998</v>
      </c>
      <c r="M47" s="11">
        <v>1781.8034461538462</v>
      </c>
      <c r="N47" s="9">
        <f t="shared" si="0"/>
        <v>35.636068923076927</v>
      </c>
      <c r="O47" s="9">
        <v>171</v>
      </c>
      <c r="P47" s="9">
        <v>18</v>
      </c>
      <c r="Q47" s="12">
        <v>184.68</v>
      </c>
      <c r="R47" s="8"/>
      <c r="S47" s="12">
        <f t="shared" si="2"/>
        <v>2002.1195150769231</v>
      </c>
    </row>
    <row r="48" spans="1:19" x14ac:dyDescent="0.25">
      <c r="A48" s="89">
        <v>33</v>
      </c>
      <c r="B48" s="63" t="s">
        <v>51</v>
      </c>
      <c r="C48" s="5">
        <f t="shared" si="8"/>
        <v>171</v>
      </c>
      <c r="D48" s="32">
        <v>80</v>
      </c>
      <c r="E48" s="33">
        <v>91</v>
      </c>
      <c r="F48" s="33"/>
      <c r="G48" s="45">
        <v>157</v>
      </c>
      <c r="H48" s="9">
        <f t="shared" si="5"/>
        <v>157.39999999999998</v>
      </c>
      <c r="I48" s="9">
        <f t="shared" si="6"/>
        <v>66.399999999999991</v>
      </c>
      <c r="J48" s="9">
        <f t="shared" si="7"/>
        <v>91</v>
      </c>
      <c r="K48" s="9"/>
      <c r="L48" s="58">
        <v>4456.3720599999997</v>
      </c>
      <c r="M48" s="11">
        <v>4216.2272199999998</v>
      </c>
      <c r="N48" s="9">
        <f t="shared" si="0"/>
        <v>84.324544399999994</v>
      </c>
      <c r="O48" s="9">
        <v>171</v>
      </c>
      <c r="P48" s="9">
        <v>18</v>
      </c>
      <c r="Q48" s="12">
        <v>526.33799999999997</v>
      </c>
      <c r="R48" s="8"/>
      <c r="S48" s="12">
        <v>4826.8</v>
      </c>
    </row>
    <row r="49" spans="1:19" ht="30.75" thickBot="1" x14ac:dyDescent="0.3">
      <c r="A49" s="91">
        <v>34</v>
      </c>
      <c r="B49" s="57" t="s">
        <v>52</v>
      </c>
      <c r="C49" s="14">
        <f t="shared" si="8"/>
        <v>183</v>
      </c>
      <c r="D49" s="35">
        <v>82</v>
      </c>
      <c r="E49" s="36">
        <v>101</v>
      </c>
      <c r="F49" s="36"/>
      <c r="G49" s="81">
        <v>169</v>
      </c>
      <c r="H49" s="17">
        <f>SUM(I49+J49+K49)</f>
        <v>169.06</v>
      </c>
      <c r="I49" s="17">
        <f t="shared" si="6"/>
        <v>68.06</v>
      </c>
      <c r="J49" s="17">
        <f t="shared" si="7"/>
        <v>101</v>
      </c>
      <c r="K49" s="17"/>
      <c r="L49" s="82">
        <v>123054.2</v>
      </c>
      <c r="M49" s="43">
        <v>4456.3720599999997</v>
      </c>
      <c r="N49" s="17">
        <f t="shared" si="0"/>
        <v>89.127441199999993</v>
      </c>
      <c r="O49" s="17">
        <v>171</v>
      </c>
      <c r="P49" s="17">
        <v>18</v>
      </c>
      <c r="Q49" s="18">
        <v>563.274</v>
      </c>
      <c r="R49" s="37"/>
      <c r="S49" s="18">
        <f t="shared" si="2"/>
        <v>5108.7735012000003</v>
      </c>
    </row>
    <row r="50" spans="1:19" ht="15.75" thickBot="1" x14ac:dyDescent="0.3">
      <c r="A50" s="94" t="s">
        <v>73</v>
      </c>
      <c r="B50" s="95"/>
      <c r="C50" s="20">
        <f>SUM(C16:C49)</f>
        <v>4779</v>
      </c>
      <c r="D50" s="19">
        <f t="shared" ref="D50:L50" si="9">SUM(D16:D49)</f>
        <v>2037</v>
      </c>
      <c r="E50" s="19">
        <f t="shared" si="9"/>
        <v>2742</v>
      </c>
      <c r="F50" s="19">
        <f t="shared" si="9"/>
        <v>0</v>
      </c>
      <c r="G50" s="19">
        <f t="shared" si="9"/>
        <v>4437</v>
      </c>
      <c r="H50" s="19">
        <f t="shared" si="9"/>
        <v>4432.7100000000009</v>
      </c>
      <c r="I50" s="19">
        <f t="shared" si="9"/>
        <v>1690.71</v>
      </c>
      <c r="J50" s="19">
        <f t="shared" si="9"/>
        <v>2742</v>
      </c>
      <c r="K50" s="19">
        <f t="shared" si="9"/>
        <v>0</v>
      </c>
      <c r="L50" s="19">
        <f t="shared" si="9"/>
        <v>244008.34483021981</v>
      </c>
      <c r="M50" s="19">
        <v>123054.2</v>
      </c>
      <c r="N50" s="21">
        <v>2460.6</v>
      </c>
      <c r="O50" s="38"/>
      <c r="P50" s="38"/>
      <c r="Q50" s="46">
        <v>14710</v>
      </c>
      <c r="R50" s="84">
        <f>SUM(R16:R49)</f>
        <v>0</v>
      </c>
      <c r="S50" s="46">
        <f>M50+N50+Q50</f>
        <v>140224.79999999999</v>
      </c>
    </row>
    <row r="51" spans="1:19" x14ac:dyDescent="0.25">
      <c r="A51" s="88">
        <v>1</v>
      </c>
      <c r="B51" s="92" t="s">
        <v>53</v>
      </c>
      <c r="C51" s="25">
        <f t="shared" ref="C51:C52" si="10">SUM(D51+E51+F51)</f>
        <v>39</v>
      </c>
      <c r="D51" s="26">
        <v>39</v>
      </c>
      <c r="E51" s="27"/>
      <c r="F51" s="27"/>
      <c r="G51" s="71">
        <v>32</v>
      </c>
      <c r="H51" s="29">
        <f t="shared" si="5"/>
        <v>32.369999999999997</v>
      </c>
      <c r="I51" s="29">
        <f>SUM(D51*0.83)</f>
        <v>32.369999999999997</v>
      </c>
      <c r="J51" s="29"/>
      <c r="K51" s="29"/>
      <c r="L51" s="72">
        <v>970.52119756097557</v>
      </c>
      <c r="M51" s="30">
        <v>1478.8894439024389</v>
      </c>
      <c r="N51" s="29">
        <f t="shared" si="0"/>
        <v>29.577788878048779</v>
      </c>
      <c r="O51" s="29">
        <v>171</v>
      </c>
      <c r="P51" s="29">
        <v>18</v>
      </c>
      <c r="Q51" s="31">
        <v>120.042</v>
      </c>
      <c r="R51" s="28"/>
      <c r="S51" s="31">
        <f t="shared" si="2"/>
        <v>1628.5092327804875</v>
      </c>
    </row>
    <row r="52" spans="1:19" x14ac:dyDescent="0.25">
      <c r="A52" s="89">
        <v>2</v>
      </c>
      <c r="B52" s="63" t="s">
        <v>54</v>
      </c>
      <c r="C52" s="5">
        <f t="shared" si="10"/>
        <v>25</v>
      </c>
      <c r="D52" s="32">
        <v>25</v>
      </c>
      <c r="E52" s="33"/>
      <c r="F52" s="33"/>
      <c r="G52" s="45">
        <v>21</v>
      </c>
      <c r="H52" s="9">
        <f t="shared" si="5"/>
        <v>20.75</v>
      </c>
      <c r="I52" s="9">
        <f>SUM(D52*0.83)</f>
        <v>20.75</v>
      </c>
      <c r="J52" s="9"/>
      <c r="K52" s="9"/>
      <c r="L52" s="58">
        <v>878.09060731707314</v>
      </c>
      <c r="M52" s="11">
        <v>970.52119756097557</v>
      </c>
      <c r="N52" s="9">
        <f t="shared" si="0"/>
        <v>19.41042395121951</v>
      </c>
      <c r="O52" s="9">
        <v>171</v>
      </c>
      <c r="P52" s="9">
        <v>18</v>
      </c>
      <c r="Q52" s="12">
        <v>76.95</v>
      </c>
      <c r="R52" s="8"/>
      <c r="S52" s="12">
        <f t="shared" si="2"/>
        <v>1066.8816215121951</v>
      </c>
    </row>
    <row r="53" spans="1:19" x14ac:dyDescent="0.25">
      <c r="A53" s="89">
        <v>3</v>
      </c>
      <c r="B53" s="34" t="s">
        <v>66</v>
      </c>
      <c r="C53" s="5">
        <f>SUM(D53+E53+F53)</f>
        <v>23</v>
      </c>
      <c r="D53" s="32">
        <v>23</v>
      </c>
      <c r="E53" s="33"/>
      <c r="F53" s="33"/>
      <c r="G53" s="45">
        <v>19</v>
      </c>
      <c r="H53" s="9">
        <f t="shared" si="5"/>
        <v>19.09</v>
      </c>
      <c r="I53" s="9">
        <f>SUM(D53*0.83)</f>
        <v>19.09</v>
      </c>
      <c r="J53" s="9"/>
      <c r="K53" s="9"/>
      <c r="L53" s="58">
        <v>970.52119756097557</v>
      </c>
      <c r="M53" s="11">
        <v>878.09060731707314</v>
      </c>
      <c r="N53" s="9">
        <f t="shared" si="0"/>
        <v>17.561812146341463</v>
      </c>
      <c r="O53" s="9">
        <v>171</v>
      </c>
      <c r="P53" s="9">
        <v>18</v>
      </c>
      <c r="Q53" s="12">
        <v>70.793999999999997</v>
      </c>
      <c r="R53" s="8"/>
      <c r="S53" s="12">
        <v>966.5</v>
      </c>
    </row>
    <row r="54" spans="1:19" ht="30.75" thickBot="1" x14ac:dyDescent="0.3">
      <c r="A54" s="91">
        <v>4</v>
      </c>
      <c r="B54" s="57" t="s">
        <v>67</v>
      </c>
      <c r="C54" s="14">
        <f t="shared" ref="C54" si="11">SUM(D54+E54+F54)</f>
        <v>25</v>
      </c>
      <c r="D54" s="35">
        <v>25</v>
      </c>
      <c r="E54" s="36"/>
      <c r="F54" s="36"/>
      <c r="G54" s="81">
        <v>21</v>
      </c>
      <c r="H54" s="17">
        <f t="shared" si="5"/>
        <v>20.75</v>
      </c>
      <c r="I54" s="17">
        <f t="shared" ref="I54" si="12">SUM(D54*0.83)</f>
        <v>20.75</v>
      </c>
      <c r="J54" s="17">
        <f t="shared" ref="J54" si="13">SUM(E54*1)</f>
        <v>0</v>
      </c>
      <c r="K54" s="17"/>
      <c r="L54" s="82"/>
      <c r="M54" s="43">
        <v>970.52119756097557</v>
      </c>
      <c r="N54" s="17">
        <f t="shared" si="0"/>
        <v>19.41042395121951</v>
      </c>
      <c r="O54" s="17">
        <v>171</v>
      </c>
      <c r="P54" s="17">
        <v>18</v>
      </c>
      <c r="Q54" s="18">
        <v>76.95</v>
      </c>
      <c r="R54" s="37"/>
      <c r="S54" s="18">
        <f t="shared" si="2"/>
        <v>1066.8816215121951</v>
      </c>
    </row>
    <row r="55" spans="1:19" ht="15.75" thickBot="1" x14ac:dyDescent="0.3">
      <c r="A55" s="94" t="s">
        <v>74</v>
      </c>
      <c r="B55" s="95"/>
      <c r="C55" s="85">
        <f>SUM(C51:C54)</f>
        <v>112</v>
      </c>
      <c r="D55" s="47">
        <f t="shared" ref="D55:L55" si="14">SUM(D51:D54)</f>
        <v>112</v>
      </c>
      <c r="E55" s="47">
        <f t="shared" si="14"/>
        <v>0</v>
      </c>
      <c r="F55" s="47">
        <f t="shared" si="14"/>
        <v>0</v>
      </c>
      <c r="G55" s="47">
        <f t="shared" si="14"/>
        <v>93</v>
      </c>
      <c r="H55" s="47">
        <f t="shared" si="14"/>
        <v>92.96</v>
      </c>
      <c r="I55" s="47">
        <f t="shared" si="14"/>
        <v>92.96</v>
      </c>
      <c r="J55" s="47">
        <f t="shared" si="14"/>
        <v>0</v>
      </c>
      <c r="K55" s="47">
        <f t="shared" si="14"/>
        <v>0</v>
      </c>
      <c r="L55" s="47">
        <f t="shared" si="14"/>
        <v>2819.133002439024</v>
      </c>
      <c r="M55" s="47">
        <f>SUM(M51:M54)</f>
        <v>4298.0224463414634</v>
      </c>
      <c r="N55" s="49">
        <f>SUM(N51:N54)</f>
        <v>85.960448926829272</v>
      </c>
      <c r="O55" s="48"/>
      <c r="P55" s="48"/>
      <c r="Q55" s="50">
        <v>344.8</v>
      </c>
      <c r="R55" s="86">
        <f>SUM(R51:R53)</f>
        <v>0</v>
      </c>
      <c r="S55" s="50">
        <f>M55+N55+Q55</f>
        <v>4728.782895268293</v>
      </c>
    </row>
    <row r="56" spans="1:19" ht="15.75" thickBot="1" x14ac:dyDescent="0.3">
      <c r="A56" s="96" t="s">
        <v>75</v>
      </c>
      <c r="B56" s="97"/>
      <c r="C56" s="67">
        <f>SUM(C15+C50+C55)</f>
        <v>8842</v>
      </c>
      <c r="D56" s="61">
        <f t="shared" ref="D56:L56" si="15">SUM(D15+D50+D55)</f>
        <v>3555</v>
      </c>
      <c r="E56" s="61">
        <f t="shared" si="15"/>
        <v>4672</v>
      </c>
      <c r="F56" s="61">
        <f t="shared" si="15"/>
        <v>615</v>
      </c>
      <c r="G56" s="61">
        <f t="shared" si="15"/>
        <v>8378</v>
      </c>
      <c r="H56" s="61">
        <f t="shared" si="15"/>
        <v>8372.9500000000007</v>
      </c>
      <c r="I56" s="61">
        <f t="shared" si="15"/>
        <v>2950.6499999999996</v>
      </c>
      <c r="J56" s="61">
        <f t="shared" si="15"/>
        <v>4672</v>
      </c>
      <c r="K56" s="61">
        <f t="shared" si="15"/>
        <v>750.30000000000007</v>
      </c>
      <c r="L56" s="61">
        <f t="shared" si="15"/>
        <v>331354.24880265887</v>
      </c>
      <c r="M56" s="61">
        <f>SUM(M15+M50+M55)</f>
        <v>211878.99341634146</v>
      </c>
      <c r="N56" s="61">
        <f>SUM(N15+N50+N55)</f>
        <v>4237.0958683268291</v>
      </c>
      <c r="O56" s="51"/>
      <c r="P56" s="51"/>
      <c r="Q56" s="52">
        <v>25322.9</v>
      </c>
      <c r="R56" s="65">
        <f>R55+R50+R15</f>
        <v>0</v>
      </c>
      <c r="S56" s="52">
        <f>S55+S50+S15</f>
        <v>241439.06859306828</v>
      </c>
    </row>
    <row r="60" spans="1:19" x14ac:dyDescent="0.25">
      <c r="B60" s="93"/>
      <c r="C60" s="87" t="s">
        <v>76</v>
      </c>
      <c r="D60" s="87"/>
      <c r="E60" s="87"/>
      <c r="F60" s="87"/>
      <c r="G60" s="87"/>
      <c r="H60" s="87"/>
      <c r="I60" s="87"/>
      <c r="J60" s="87" t="s">
        <v>77</v>
      </c>
      <c r="K60" s="87"/>
    </row>
    <row r="61" spans="1:19" x14ac:dyDescent="0.25">
      <c r="B61" s="93"/>
      <c r="C61" s="87"/>
      <c r="D61" s="87"/>
      <c r="E61" s="87"/>
      <c r="F61" s="87"/>
      <c r="G61" s="87"/>
      <c r="H61" s="87"/>
      <c r="I61" s="87"/>
      <c r="J61" s="87"/>
      <c r="K61" s="87"/>
    </row>
    <row r="62" spans="1:19" x14ac:dyDescent="0.25">
      <c r="B62" s="93"/>
      <c r="C62" s="87"/>
      <c r="D62" s="87"/>
      <c r="E62" s="87"/>
      <c r="F62" s="87"/>
      <c r="G62" s="87"/>
      <c r="H62" s="87"/>
      <c r="I62" s="87"/>
      <c r="J62" s="87"/>
      <c r="K62" s="87"/>
    </row>
    <row r="63" spans="1:19" x14ac:dyDescent="0.25">
      <c r="B63" s="93"/>
      <c r="C63" s="87"/>
      <c r="D63" s="87"/>
      <c r="E63" s="87"/>
      <c r="F63" s="87"/>
      <c r="G63" s="87"/>
      <c r="H63" s="87"/>
      <c r="I63" s="87"/>
      <c r="J63" s="87"/>
      <c r="K63" s="87"/>
    </row>
    <row r="64" spans="1:19" x14ac:dyDescent="0.25">
      <c r="B64" s="93"/>
      <c r="C64" s="87"/>
      <c r="D64" s="87"/>
      <c r="E64" s="87"/>
      <c r="F64" s="87"/>
      <c r="G64" s="87"/>
      <c r="H64" s="87"/>
      <c r="I64" s="87"/>
      <c r="J64" s="87"/>
      <c r="K64" s="87"/>
    </row>
    <row r="65" spans="2:11" x14ac:dyDescent="0.25">
      <c r="B65" s="93"/>
      <c r="C65" s="87"/>
      <c r="D65" s="87"/>
      <c r="E65" s="87"/>
      <c r="F65" s="87"/>
      <c r="G65" s="87"/>
      <c r="H65" s="87"/>
      <c r="I65" s="87"/>
      <c r="J65" s="87"/>
      <c r="K65" s="87"/>
    </row>
    <row r="66" spans="2:11" x14ac:dyDescent="0.25">
      <c r="B66" s="93"/>
      <c r="C66" s="87"/>
      <c r="D66" s="87"/>
      <c r="E66" s="87"/>
      <c r="F66" s="87"/>
      <c r="G66" s="87"/>
      <c r="H66" s="87"/>
      <c r="I66" s="87"/>
      <c r="J66" s="87"/>
      <c r="K66" s="87"/>
    </row>
    <row r="67" spans="2:11" x14ac:dyDescent="0.25">
      <c r="B67" s="93" t="s">
        <v>78</v>
      </c>
      <c r="C67" s="87"/>
      <c r="D67" s="87"/>
      <c r="E67" s="87"/>
      <c r="F67" s="87"/>
      <c r="G67" s="87"/>
      <c r="H67" s="87"/>
      <c r="I67" s="87"/>
      <c r="J67" s="87"/>
      <c r="K67" s="87"/>
    </row>
    <row r="68" spans="2:11" x14ac:dyDescent="0.25">
      <c r="B68" s="93"/>
      <c r="C68" s="87"/>
      <c r="D68" s="87"/>
      <c r="E68" s="87"/>
      <c r="F68" s="87"/>
      <c r="G68" s="87"/>
      <c r="H68" s="87"/>
      <c r="I68" s="87"/>
      <c r="J68" s="87"/>
      <c r="K68" s="87"/>
    </row>
    <row r="69" spans="2:11" x14ac:dyDescent="0.25">
      <c r="B69" s="93"/>
      <c r="C69" s="87"/>
      <c r="D69" s="87"/>
      <c r="E69" s="87"/>
      <c r="F69" s="87"/>
      <c r="G69" s="87"/>
      <c r="H69" s="87"/>
      <c r="I69" s="87"/>
      <c r="J69" s="87"/>
      <c r="K69" s="87"/>
    </row>
  </sheetData>
  <mergeCells count="21">
    <mergeCell ref="A4:S4"/>
    <mergeCell ref="A5:A6"/>
    <mergeCell ref="B5:B6"/>
    <mergeCell ref="C5:C6"/>
    <mergeCell ref="D5:F5"/>
    <mergeCell ref="G5:G6"/>
    <mergeCell ref="H5:H6"/>
    <mergeCell ref="I5:K5"/>
    <mergeCell ref="L5:L6"/>
    <mergeCell ref="M5:M6"/>
    <mergeCell ref="O5:Q5"/>
    <mergeCell ref="R5:R7"/>
    <mergeCell ref="S5:S7"/>
    <mergeCell ref="O6:O7"/>
    <mergeCell ref="P6:P7"/>
    <mergeCell ref="Q6:Q7"/>
    <mergeCell ref="A15:B15"/>
    <mergeCell ref="A50:B50"/>
    <mergeCell ref="A55:B55"/>
    <mergeCell ref="A56:B56"/>
    <mergeCell ref="N5:N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anul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TacuNadejda</dc:creator>
  <cp:lastModifiedBy>User</cp:lastModifiedBy>
  <cp:lastPrinted>2025-11-25T08:14:06Z</cp:lastPrinted>
  <dcterms:created xsi:type="dcterms:W3CDTF">2015-06-05T18:19:34Z</dcterms:created>
  <dcterms:modified xsi:type="dcterms:W3CDTF">2025-11-25T12:26:43Z</dcterms:modified>
</cp:coreProperties>
</file>