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2025\Ședința nr.06 din 11.2025\PROIECTE DE DECIZIE\"/>
    </mc:Choice>
  </mc:AlternateContent>
  <bookViews>
    <workbookView xWindow="0" yWindow="0" windowWidth="18990" windowHeight="11040"/>
  </bookViews>
  <sheets>
    <sheet name="anexa nr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C30" i="1"/>
  <c r="F34" i="1"/>
  <c r="F35" i="1"/>
  <c r="I25" i="1"/>
  <c r="G20" i="1"/>
  <c r="F19" i="1"/>
  <c r="G15" i="1"/>
  <c r="G16" i="1"/>
  <c r="F14" i="1"/>
  <c r="I31" i="1" l="1"/>
  <c r="I35" i="1"/>
  <c r="H30" i="1"/>
  <c r="J35" i="1"/>
  <c r="F18" i="1"/>
  <c r="F15" i="1"/>
  <c r="F16" i="1"/>
  <c r="I14" i="1"/>
  <c r="I15" i="1"/>
  <c r="I37" i="1" l="1"/>
  <c r="G35" i="1"/>
  <c r="F26" i="1"/>
  <c r="I24" i="1"/>
  <c r="J17" i="1"/>
  <c r="I17" i="1"/>
  <c r="G17" i="1" l="1"/>
  <c r="F17" i="1"/>
  <c r="G30" i="1" l="1"/>
  <c r="I27" i="1"/>
  <c r="I20" i="1"/>
  <c r="F20" i="1"/>
  <c r="I18" i="1"/>
  <c r="F25" i="1" l="1"/>
  <c r="J11" i="1" l="1"/>
  <c r="G11" i="1"/>
  <c r="G12" i="1"/>
  <c r="G13" i="1"/>
  <c r="J30" i="1" l="1"/>
  <c r="I21" i="1"/>
  <c r="I22" i="1"/>
  <c r="I23" i="1"/>
  <c r="I32" i="1"/>
  <c r="I33" i="1"/>
  <c r="H28" i="1"/>
  <c r="F36" i="1"/>
  <c r="F30" i="1" s="1"/>
  <c r="I36" i="1" l="1"/>
  <c r="I30" i="1" s="1"/>
  <c r="C28" i="1"/>
  <c r="D28" i="1"/>
  <c r="E28" i="1"/>
  <c r="I28" i="1" s="1"/>
  <c r="J22" i="1"/>
  <c r="J23" i="1"/>
  <c r="J28" i="1" l="1"/>
  <c r="G28" i="1"/>
  <c r="F28" i="1"/>
  <c r="J12" i="1"/>
  <c r="J13" i="1" l="1"/>
  <c r="J31" i="1"/>
  <c r="J33" i="1"/>
  <c r="J36" i="1"/>
  <c r="G31" i="1"/>
  <c r="G32" i="1"/>
  <c r="G33" i="1"/>
  <c r="G36" i="1"/>
  <c r="F31" i="1"/>
  <c r="F32" i="1"/>
  <c r="F33" i="1"/>
  <c r="I12" i="1"/>
  <c r="F12" i="1"/>
  <c r="J10" i="1"/>
  <c r="I11" i="1"/>
  <c r="I13" i="1"/>
  <c r="G22" i="1"/>
  <c r="G23" i="1"/>
  <c r="F11" i="1"/>
  <c r="F13" i="1"/>
  <c r="F22" i="1"/>
  <c r="F23" i="1"/>
  <c r="I10" i="1"/>
  <c r="G10" i="1"/>
  <c r="F10" i="1"/>
  <c r="C38" i="1" l="1"/>
  <c r="E38" i="1"/>
  <c r="D38" i="1"/>
  <c r="H38" i="1"/>
  <c r="G38" i="1" l="1"/>
  <c r="F38" i="1"/>
  <c r="I38" i="1"/>
  <c r="J38" i="1"/>
</calcChain>
</file>

<file path=xl/sharedStrings.xml><?xml version="1.0" encoding="utf-8"?>
<sst xmlns="http://schemas.openxmlformats.org/spreadsheetml/2006/main" count="63" uniqueCount="59">
  <si>
    <t>(mii lei)</t>
  </si>
  <si>
    <t>Denumirea</t>
  </si>
  <si>
    <t>Executat fata de precizat</t>
  </si>
  <si>
    <t>Impozit pe venitul retinut din salariu</t>
  </si>
  <si>
    <t>Impozitul pe venitul persoanelor fizice spre plata/achitat</t>
  </si>
  <si>
    <t>Impozit pe venitul aferent operatiunilor de predare in posesie si/sau folosinta a proprietatii imobiliare</t>
  </si>
  <si>
    <t>Taxa la cumpararea valutei straine de catre persoanele fizice in casele de schimb valutar</t>
  </si>
  <si>
    <t>Incasari de la prestarea serviciilor cu plata</t>
  </si>
  <si>
    <t>Plata pentru locatiunea bunurilor patrimoniului public</t>
  </si>
  <si>
    <t>Donatii voluntare pentru cheltuieli curente din surse interne pentru institutiile bugetare</t>
  </si>
  <si>
    <t>Transferuri curente primite cu destinatie speciala  intre bugetul de stat si bugetele locale de nivelul II pentru asigurarea si asistenta sociala</t>
  </si>
  <si>
    <t>Transferuri curente primite cu destinatie speciala intre bugetul de stat si bugetele locale de nivelul II pentru scoli sportive</t>
  </si>
  <si>
    <t>Transferuri curente primite cu destinatie speciala intre bugetul de stat si bugetele locale de nivelul 2 pentru infrastructura drumurilor</t>
  </si>
  <si>
    <t>Transferuri curente primite cu destinatie generala intre bugetul de stat si bugetele locale de nivelul II</t>
  </si>
  <si>
    <t>111110</t>
  </si>
  <si>
    <t>111121</t>
  </si>
  <si>
    <t>111130</t>
  </si>
  <si>
    <t>142245</t>
  </si>
  <si>
    <t>142310</t>
  </si>
  <si>
    <t>142320</t>
  </si>
  <si>
    <t>144114</t>
  </si>
  <si>
    <t>191111</t>
  </si>
  <si>
    <t>191112</t>
  </si>
  <si>
    <t>191113</t>
  </si>
  <si>
    <t>191116</t>
  </si>
  <si>
    <t>191131</t>
  </si>
  <si>
    <t>Cod ECO</t>
  </si>
  <si>
    <t>Transferuri curente primite cu destinatie speciala  intre bugetul de stat si bugetele locale de nivelul II pentru invatamintul prescolar, primar, secundar general, special și complementar (extrascolar)</t>
  </si>
  <si>
    <t>Transferuri primite in cadrul BPN</t>
  </si>
  <si>
    <t>la decizia Consiliului raional Hîncești</t>
  </si>
  <si>
    <t>Anexă nr.1</t>
  </si>
  <si>
    <t>in %</t>
  </si>
  <si>
    <t>devieri          (+ ; -)</t>
  </si>
  <si>
    <t>devieri           (+ ; -)</t>
  </si>
  <si>
    <t>Impozit pe venitul persoanelor fizice in domeniul transportului rutier de persoane in regim de taxi</t>
  </si>
  <si>
    <t>Total venituri proprii:</t>
  </si>
  <si>
    <t>TOTAL general venituri</t>
  </si>
  <si>
    <t>&gt;200</t>
  </si>
  <si>
    <t xml:space="preserve">Aprobat </t>
  </si>
  <si>
    <t>Precizat pe an</t>
  </si>
  <si>
    <t>Dobinzi si alte plati incasate in bugetul local de nivelul II la imprumuturile acordate, imprumuturile recreditate si mijloacele dezafectate de la buget pentru onorarea garantiilor de stat</t>
  </si>
  <si>
    <t>Granturi capitale primite de la organizatiile internationale pentru proiecte finantate din surse externe pentru bugetul local de nivelul 2</t>
  </si>
  <si>
    <t>Elena  MORARU TOMA</t>
  </si>
  <si>
    <t>Arenda terenurilor cu destinatie agricola incasata in bugetul local de nivelul II</t>
  </si>
  <si>
    <t>Plata pentru certificatele de urbanism si autorizarile de construire sau desfiintare in bugetul local de nivelul 2</t>
  </si>
  <si>
    <t>Secretara Consiliului raional Hîncești</t>
  </si>
  <si>
    <t>Dobanzi si alte plati incasate in bugetele locale de nivelul II la imprumuturile acordate, imprumuturile recreditate si mijloacele bugetare dezafectate pentru onorarea garantiilor acordate de autoritatile publice locale</t>
  </si>
  <si>
    <t>Venituri neidentificate ale bugetelor locale de nivelul 2</t>
  </si>
  <si>
    <t>Donatii voluntare pentru cheltuieli curente din surse interne pentru susținerea bugetului local de nivelul II</t>
  </si>
  <si>
    <t>Donatii voluntare pentru cheltuieli capitale din surse interne pentru institutiile bugetare</t>
  </si>
  <si>
    <t>Transferuri curente primite cu destinatie generala  intre bugetul de stat si bugetele locale de nivelul II</t>
  </si>
  <si>
    <t>Granturi curente primite de la organizatiile internationale pentru proiecte finantate din surse externe pentru bugetul local de nivelul 2</t>
  </si>
  <si>
    <t>Informație privind executarea veniturilor bugetului raional Hîncești, 9 luni ale anului 2025</t>
  </si>
  <si>
    <t>nr.________  din ________________ 2025</t>
  </si>
  <si>
    <t>Executat  luni, anul 2025</t>
  </si>
  <si>
    <t>Executat 9 luni, anul 2024</t>
  </si>
  <si>
    <t>Executat 9 luni, anul 2025 față de 9 luni, anul 2024</t>
  </si>
  <si>
    <t>Arenda terenurilor cu altă destinatie decît cea  agricola incasata in bugetul local de nivelul II</t>
  </si>
  <si>
    <t xml:space="preserve">Alte transferuri curente primite cu destinatie speciala intre bugetul de stat si bugetele locale de nivelul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</si>
</sst>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49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1" applyFont="1"/>
    <xf numFmtId="4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0" fontId="9" fillId="0" borderId="1" xfId="1" applyFont="1" applyBorder="1" applyAlignment="1">
      <alignment wrapText="1"/>
    </xf>
    <xf numFmtId="164" fontId="9" fillId="0" borderId="1" xfId="1" applyNumberFormat="1" applyFont="1" applyBorder="1"/>
    <xf numFmtId="164" fontId="8" fillId="0" borderId="1" xfId="1" applyNumberFormat="1" applyFont="1" applyBorder="1"/>
    <xf numFmtId="0" fontId="9" fillId="0" borderId="1" xfId="1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10" fillId="0" borderId="0" xfId="0" applyFont="1"/>
    <xf numFmtId="0" fontId="11" fillId="0" borderId="0" xfId="0" applyFont="1"/>
    <xf numFmtId="0" fontId="9" fillId="0" borderId="0" xfId="1" applyFont="1" applyAlignment="1">
      <alignment vertical="top" wrapText="1"/>
    </xf>
    <xf numFmtId="0" fontId="12" fillId="0" borderId="0" xfId="0" applyFont="1"/>
    <xf numFmtId="0" fontId="9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 wrapText="1"/>
    </xf>
    <xf numFmtId="1" fontId="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3" fillId="0" borderId="0" xfId="0" applyFont="1" applyBorder="1"/>
    <xf numFmtId="164" fontId="8" fillId="0" borderId="1" xfId="1" applyNumberFormat="1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/>
    <xf numFmtId="164" fontId="8" fillId="0" borderId="0" xfId="1" applyNumberFormat="1" applyFont="1" applyBorder="1"/>
    <xf numFmtId="164" fontId="8" fillId="0" borderId="0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64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topLeftCell="A28" zoomScale="150" zoomScaleNormal="150" workbookViewId="0">
      <selection activeCell="N39" sqref="N39"/>
    </sheetView>
  </sheetViews>
  <sheetFormatPr defaultRowHeight="11.25" x14ac:dyDescent="0.2"/>
  <cols>
    <col min="1" max="1" width="60.42578125" style="1" customWidth="1"/>
    <col min="2" max="2" width="6.5703125" style="1" customWidth="1"/>
    <col min="3" max="3" width="7.7109375" style="1" customWidth="1"/>
    <col min="4" max="4" width="7.5703125" style="1" customWidth="1"/>
    <col min="5" max="5" width="7.85546875" style="1" customWidth="1"/>
    <col min="6" max="6" width="8.140625" style="1" customWidth="1"/>
    <col min="7" max="7" width="7.28515625" style="1" customWidth="1"/>
    <col min="8" max="8" width="8.140625" style="1" customWidth="1"/>
    <col min="9" max="9" width="8.42578125" style="1" customWidth="1"/>
    <col min="10" max="10" width="8.5703125" style="1" customWidth="1"/>
    <col min="11" max="16384" width="9.140625" style="1"/>
  </cols>
  <sheetData>
    <row r="1" spans="1:10" ht="13.5" customHeight="1" x14ac:dyDescent="0.2">
      <c r="A1" s="19"/>
      <c r="B1" s="20"/>
      <c r="C1" s="20"/>
      <c r="D1" s="20"/>
      <c r="E1" s="20"/>
      <c r="F1" s="20"/>
      <c r="G1" s="20"/>
      <c r="H1" s="6"/>
      <c r="I1" s="7" t="s">
        <v>30</v>
      </c>
      <c r="J1" s="6"/>
    </row>
    <row r="2" spans="1:10" ht="12.75" customHeight="1" x14ac:dyDescent="0.2">
      <c r="A2" s="19"/>
      <c r="B2" s="20"/>
      <c r="C2" s="20"/>
      <c r="D2" s="20"/>
      <c r="E2" s="20"/>
      <c r="F2" s="20"/>
      <c r="G2" s="39" t="s">
        <v>29</v>
      </c>
      <c r="H2" s="39"/>
      <c r="I2" s="39"/>
      <c r="J2" s="39"/>
    </row>
    <row r="3" spans="1:10" ht="12.75" customHeight="1" x14ac:dyDescent="0.2">
      <c r="A3" s="19"/>
      <c r="B3" s="20"/>
      <c r="C3" s="20"/>
      <c r="D3" s="20"/>
      <c r="E3" s="20"/>
      <c r="F3" s="20"/>
      <c r="G3" s="39" t="s">
        <v>53</v>
      </c>
      <c r="H3" s="39"/>
      <c r="I3" s="39"/>
      <c r="J3" s="39"/>
    </row>
    <row r="4" spans="1:10" customFormat="1" ht="9" customHeight="1" x14ac:dyDescent="0.25">
      <c r="A4" s="6"/>
      <c r="B4" s="6"/>
      <c r="C4" s="7"/>
      <c r="D4" s="6"/>
      <c r="E4" s="6"/>
      <c r="F4" s="6"/>
      <c r="G4" s="6"/>
      <c r="H4" s="6"/>
      <c r="I4" s="6"/>
      <c r="J4" s="6"/>
    </row>
    <row r="5" spans="1:10" ht="12" customHeight="1" x14ac:dyDescent="0.2">
      <c r="A5" s="40" t="s">
        <v>52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9.75" customHeight="1" x14ac:dyDescent="0.2">
      <c r="A6" s="44"/>
      <c r="B6" s="44"/>
      <c r="C6" s="44"/>
      <c r="D6" s="44"/>
      <c r="E6" s="8"/>
      <c r="F6" s="8"/>
      <c r="G6" s="8"/>
      <c r="H6" s="9"/>
      <c r="I6" s="9" t="s">
        <v>0</v>
      </c>
      <c r="J6" s="10"/>
    </row>
    <row r="7" spans="1:10" ht="32.25" customHeight="1" x14ac:dyDescent="0.2">
      <c r="A7" s="45" t="s">
        <v>1</v>
      </c>
      <c r="B7" s="45" t="s">
        <v>26</v>
      </c>
      <c r="C7" s="41" t="s">
        <v>38</v>
      </c>
      <c r="D7" s="41" t="s">
        <v>39</v>
      </c>
      <c r="E7" s="41" t="s">
        <v>54</v>
      </c>
      <c r="F7" s="42" t="s">
        <v>2</v>
      </c>
      <c r="G7" s="43"/>
      <c r="H7" s="41" t="s">
        <v>55</v>
      </c>
      <c r="I7" s="42" t="s">
        <v>56</v>
      </c>
      <c r="J7" s="43"/>
    </row>
    <row r="8" spans="1:10" ht="20.25" customHeight="1" x14ac:dyDescent="0.2">
      <c r="A8" s="45"/>
      <c r="B8" s="45"/>
      <c r="C8" s="41"/>
      <c r="D8" s="41"/>
      <c r="E8" s="41"/>
      <c r="F8" s="36" t="s">
        <v>33</v>
      </c>
      <c r="G8" s="35" t="s">
        <v>31</v>
      </c>
      <c r="H8" s="41"/>
      <c r="I8" s="36" t="s">
        <v>32</v>
      </c>
      <c r="J8" s="35" t="s">
        <v>31</v>
      </c>
    </row>
    <row r="9" spans="1:10" ht="10.5" customHeight="1" x14ac:dyDescent="0.2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</row>
    <row r="10" spans="1:10" ht="14.25" customHeight="1" x14ac:dyDescent="0.2">
      <c r="A10" s="11" t="s">
        <v>3</v>
      </c>
      <c r="B10" s="21" t="s">
        <v>14</v>
      </c>
      <c r="C10" s="12">
        <v>16300</v>
      </c>
      <c r="D10" s="12">
        <v>16300</v>
      </c>
      <c r="E10" s="12">
        <v>12424.4</v>
      </c>
      <c r="F10" s="12">
        <f>AVERAGE(E10-D10)</f>
        <v>-3875.6000000000004</v>
      </c>
      <c r="G10" s="12">
        <f>AVERAGE(E10/D10*100)</f>
        <v>76.223312883435582</v>
      </c>
      <c r="H10" s="12">
        <v>11646.9</v>
      </c>
      <c r="I10" s="12">
        <f>AVERAGE(E10-H10)</f>
        <v>777.5</v>
      </c>
      <c r="J10" s="12">
        <f>AVERAGE(E10/H10)*100</f>
        <v>106.67559608136071</v>
      </c>
    </row>
    <row r="11" spans="1:10" ht="12.75" customHeight="1" x14ac:dyDescent="0.2">
      <c r="A11" s="11" t="s">
        <v>4</v>
      </c>
      <c r="B11" s="21" t="s">
        <v>15</v>
      </c>
      <c r="C11" s="12">
        <v>600</v>
      </c>
      <c r="D11" s="12">
        <v>600</v>
      </c>
      <c r="E11" s="12">
        <v>718.4</v>
      </c>
      <c r="F11" s="12">
        <f t="shared" ref="F11:F38" si="0">AVERAGE(E11-D11)</f>
        <v>118.39999999999998</v>
      </c>
      <c r="G11" s="12">
        <f t="shared" ref="G11:G16" si="1">AVERAGE(E11/D11*100)</f>
        <v>119.73333333333333</v>
      </c>
      <c r="H11" s="12">
        <v>451</v>
      </c>
      <c r="I11" s="12">
        <f t="shared" ref="I11:I38" si="2">AVERAGE(E11-H11)</f>
        <v>267.39999999999998</v>
      </c>
      <c r="J11" s="12">
        <f>AVERAGE(E11/H11)*100</f>
        <v>159.29046563192904</v>
      </c>
    </row>
    <row r="12" spans="1:10" ht="24" customHeight="1" x14ac:dyDescent="0.2">
      <c r="A12" s="25" t="s">
        <v>34</v>
      </c>
      <c r="B12" s="21">
        <v>111125</v>
      </c>
      <c r="C12" s="12">
        <v>25</v>
      </c>
      <c r="D12" s="12">
        <v>25</v>
      </c>
      <c r="E12" s="12">
        <v>10.3</v>
      </c>
      <c r="F12" s="12">
        <f t="shared" si="0"/>
        <v>-14.7</v>
      </c>
      <c r="G12" s="12">
        <f t="shared" si="1"/>
        <v>41.2</v>
      </c>
      <c r="H12" s="12">
        <v>14.8</v>
      </c>
      <c r="I12" s="12">
        <f t="shared" si="2"/>
        <v>-4.5</v>
      </c>
      <c r="J12" s="12">
        <f t="shared" ref="J12:J38" si="3">AVERAGE(E12/H12)*100</f>
        <v>69.594594594594597</v>
      </c>
    </row>
    <row r="13" spans="1:10" ht="22.5" customHeight="1" x14ac:dyDescent="0.2">
      <c r="A13" s="14" t="s">
        <v>5</v>
      </c>
      <c r="B13" s="21" t="s">
        <v>16</v>
      </c>
      <c r="C13" s="12">
        <v>75</v>
      </c>
      <c r="D13" s="12">
        <v>75</v>
      </c>
      <c r="E13" s="12">
        <v>65.900000000000006</v>
      </c>
      <c r="F13" s="12">
        <f t="shared" si="0"/>
        <v>-9.0999999999999943</v>
      </c>
      <c r="G13" s="12">
        <f t="shared" si="1"/>
        <v>87.866666666666674</v>
      </c>
      <c r="H13" s="12">
        <v>48.4</v>
      </c>
      <c r="I13" s="12">
        <f t="shared" si="2"/>
        <v>17.500000000000007</v>
      </c>
      <c r="J13" s="12">
        <f t="shared" si="3"/>
        <v>136.15702479338844</v>
      </c>
    </row>
    <row r="14" spans="1:10" ht="24" x14ac:dyDescent="0.2">
      <c r="A14" s="33" t="s">
        <v>51</v>
      </c>
      <c r="B14" s="21">
        <v>132122</v>
      </c>
      <c r="C14" s="12"/>
      <c r="D14" s="12">
        <v>634.1</v>
      </c>
      <c r="E14" s="12">
        <v>1896.5</v>
      </c>
      <c r="F14" s="12">
        <f t="shared" si="0"/>
        <v>1262.4000000000001</v>
      </c>
      <c r="G14" s="32" t="s">
        <v>37</v>
      </c>
      <c r="H14" s="12"/>
      <c r="I14" s="12">
        <f t="shared" si="2"/>
        <v>1896.5</v>
      </c>
      <c r="J14" s="12"/>
    </row>
    <row r="15" spans="1:10" ht="24" x14ac:dyDescent="0.2">
      <c r="A15" s="33" t="s">
        <v>41</v>
      </c>
      <c r="B15" s="21">
        <v>132222</v>
      </c>
      <c r="C15" s="12"/>
      <c r="D15" s="12">
        <v>9560.2000000000007</v>
      </c>
      <c r="E15" s="12">
        <v>8281.2999999999993</v>
      </c>
      <c r="F15" s="12">
        <f t="shared" si="0"/>
        <v>-1278.9000000000015</v>
      </c>
      <c r="G15" s="12">
        <f t="shared" si="1"/>
        <v>86.622664797807559</v>
      </c>
      <c r="H15" s="12">
        <v>-449.4</v>
      </c>
      <c r="I15" s="12">
        <f t="shared" si="2"/>
        <v>8730.6999999999989</v>
      </c>
      <c r="J15" s="32" t="s">
        <v>37</v>
      </c>
    </row>
    <row r="16" spans="1:10" ht="35.25" customHeight="1" x14ac:dyDescent="0.2">
      <c r="A16" s="25" t="s">
        <v>40</v>
      </c>
      <c r="B16" s="21">
        <v>141142</v>
      </c>
      <c r="C16" s="12">
        <v>213.1</v>
      </c>
      <c r="D16" s="12">
        <v>213.1</v>
      </c>
      <c r="E16" s="12"/>
      <c r="F16" s="12">
        <f t="shared" si="0"/>
        <v>-213.1</v>
      </c>
      <c r="G16" s="12">
        <f t="shared" si="1"/>
        <v>0</v>
      </c>
      <c r="H16" s="12">
        <v>90</v>
      </c>
      <c r="I16" s="12"/>
      <c r="J16" s="12"/>
    </row>
    <row r="17" spans="1:11" ht="36" customHeight="1" x14ac:dyDescent="0.2">
      <c r="A17" s="25" t="s">
        <v>46</v>
      </c>
      <c r="B17" s="21">
        <v>141151</v>
      </c>
      <c r="C17" s="12">
        <v>93.2</v>
      </c>
      <c r="D17" s="12">
        <v>93.2</v>
      </c>
      <c r="E17" s="12">
        <v>58.4</v>
      </c>
      <c r="F17" s="12">
        <f t="shared" si="0"/>
        <v>-34.800000000000004</v>
      </c>
      <c r="G17" s="12">
        <f t="shared" ref="G17:G23" si="4">AVERAGE(E17/D17*100)</f>
        <v>62.660944206008587</v>
      </c>
      <c r="H17" s="12">
        <v>89</v>
      </c>
      <c r="I17" s="12">
        <f t="shared" si="2"/>
        <v>-30.6</v>
      </c>
      <c r="J17" s="12">
        <f t="shared" si="3"/>
        <v>65.617977528089881</v>
      </c>
    </row>
    <row r="18" spans="1:11" ht="12.75" customHeight="1" x14ac:dyDescent="0.2">
      <c r="A18" s="25" t="s">
        <v>43</v>
      </c>
      <c r="B18" s="21">
        <v>141521</v>
      </c>
      <c r="C18" s="12"/>
      <c r="D18" s="12"/>
      <c r="E18" s="12">
        <v>0.9</v>
      </c>
      <c r="F18" s="12">
        <f t="shared" si="0"/>
        <v>0.9</v>
      </c>
      <c r="G18" s="12"/>
      <c r="H18" s="12">
        <v>-26</v>
      </c>
      <c r="I18" s="12">
        <f t="shared" si="2"/>
        <v>26.9</v>
      </c>
      <c r="J18" s="12">
        <v>103.5</v>
      </c>
    </row>
    <row r="19" spans="1:11" ht="22.5" customHeight="1" x14ac:dyDescent="0.2">
      <c r="A19" s="25" t="s">
        <v>57</v>
      </c>
      <c r="B19" s="21">
        <v>141532</v>
      </c>
      <c r="C19" s="12"/>
      <c r="D19" s="12"/>
      <c r="E19" s="12">
        <v>3.5</v>
      </c>
      <c r="F19" s="12">
        <f t="shared" si="0"/>
        <v>3.5</v>
      </c>
      <c r="G19" s="12"/>
      <c r="H19" s="12"/>
      <c r="I19" s="12"/>
      <c r="J19" s="12"/>
    </row>
    <row r="20" spans="1:11" ht="24" customHeight="1" x14ac:dyDescent="0.2">
      <c r="A20" s="25" t="s">
        <v>44</v>
      </c>
      <c r="B20" s="21">
        <v>142214</v>
      </c>
      <c r="C20" s="12"/>
      <c r="D20" s="12">
        <v>5</v>
      </c>
      <c r="E20" s="12">
        <v>3</v>
      </c>
      <c r="F20" s="12">
        <f t="shared" si="0"/>
        <v>-2</v>
      </c>
      <c r="G20" s="12">
        <f t="shared" si="4"/>
        <v>60</v>
      </c>
      <c r="H20" s="12">
        <v>0.1</v>
      </c>
      <c r="I20" s="12">
        <f t="shared" si="2"/>
        <v>2.9</v>
      </c>
      <c r="J20" s="32" t="s">
        <v>37</v>
      </c>
    </row>
    <row r="21" spans="1:11" ht="21" customHeight="1" x14ac:dyDescent="0.2">
      <c r="A21" s="11" t="s">
        <v>6</v>
      </c>
      <c r="B21" s="21" t="s">
        <v>17</v>
      </c>
      <c r="C21" s="12"/>
      <c r="D21" s="12"/>
      <c r="E21" s="12"/>
      <c r="F21" s="12"/>
      <c r="G21" s="12"/>
      <c r="H21" s="12">
        <v>58.5</v>
      </c>
      <c r="I21" s="12">
        <f t="shared" si="2"/>
        <v>-58.5</v>
      </c>
      <c r="J21" s="12"/>
    </row>
    <row r="22" spans="1:11" ht="12.75" customHeight="1" x14ac:dyDescent="0.2">
      <c r="A22" s="11" t="s">
        <v>7</v>
      </c>
      <c r="B22" s="21" t="s">
        <v>18</v>
      </c>
      <c r="C22" s="12">
        <v>4269.1000000000004</v>
      </c>
      <c r="D22" s="12">
        <v>4006.4</v>
      </c>
      <c r="E22" s="12">
        <v>3239.7</v>
      </c>
      <c r="F22" s="12">
        <f t="shared" si="0"/>
        <v>-766.70000000000027</v>
      </c>
      <c r="G22" s="12">
        <f t="shared" si="4"/>
        <v>80.863119009584665</v>
      </c>
      <c r="H22" s="12">
        <v>3056.7</v>
      </c>
      <c r="I22" s="12">
        <f t="shared" si="2"/>
        <v>183</v>
      </c>
      <c r="J22" s="12">
        <f t="shared" si="3"/>
        <v>105.98684856217488</v>
      </c>
    </row>
    <row r="23" spans="1:11" ht="12.75" customHeight="1" x14ac:dyDescent="0.2">
      <c r="A23" s="11" t="s">
        <v>8</v>
      </c>
      <c r="B23" s="21" t="s">
        <v>19</v>
      </c>
      <c r="C23" s="12">
        <v>2580</v>
      </c>
      <c r="D23" s="12">
        <v>2645.5</v>
      </c>
      <c r="E23" s="12">
        <v>2111.3000000000002</v>
      </c>
      <c r="F23" s="12">
        <f t="shared" si="0"/>
        <v>-534.19999999999982</v>
      </c>
      <c r="G23" s="12">
        <f t="shared" si="4"/>
        <v>79.807219807219809</v>
      </c>
      <c r="H23" s="12">
        <v>1936.1</v>
      </c>
      <c r="I23" s="12">
        <f t="shared" si="2"/>
        <v>175.20000000000027</v>
      </c>
      <c r="J23" s="12">
        <f t="shared" si="3"/>
        <v>109.04911936366926</v>
      </c>
    </row>
    <row r="24" spans="1:11" ht="21.75" customHeight="1" x14ac:dyDescent="0.2">
      <c r="A24" s="11" t="s">
        <v>48</v>
      </c>
      <c r="B24" s="21">
        <v>144112</v>
      </c>
      <c r="C24" s="12"/>
      <c r="D24" s="12"/>
      <c r="E24" s="12"/>
      <c r="F24" s="12"/>
      <c r="G24" s="12"/>
      <c r="H24" s="12">
        <v>1.5</v>
      </c>
      <c r="I24" s="12">
        <f t="shared" si="2"/>
        <v>-1.5</v>
      </c>
      <c r="J24" s="12"/>
    </row>
    <row r="25" spans="1:11" ht="13.5" customHeight="1" x14ac:dyDescent="0.2">
      <c r="A25" s="11" t="s">
        <v>9</v>
      </c>
      <c r="B25" s="21" t="s">
        <v>20</v>
      </c>
      <c r="C25" s="12"/>
      <c r="D25" s="12">
        <v>30</v>
      </c>
      <c r="E25" s="12"/>
      <c r="F25" s="12">
        <f t="shared" si="0"/>
        <v>-30</v>
      </c>
      <c r="G25" s="12"/>
      <c r="H25" s="12">
        <v>2.9</v>
      </c>
      <c r="I25" s="12">
        <f t="shared" si="2"/>
        <v>-2.9</v>
      </c>
      <c r="J25" s="32"/>
    </row>
    <row r="26" spans="1:11" ht="13.5" customHeight="1" x14ac:dyDescent="0.2">
      <c r="A26" s="11" t="s">
        <v>49</v>
      </c>
      <c r="B26" s="21">
        <v>144224</v>
      </c>
      <c r="C26" s="12"/>
      <c r="D26" s="12">
        <v>1862.7</v>
      </c>
      <c r="E26" s="12"/>
      <c r="F26" s="12">
        <f t="shared" si="0"/>
        <v>-1862.7</v>
      </c>
      <c r="G26" s="12"/>
      <c r="H26" s="12"/>
      <c r="I26" s="12"/>
      <c r="J26" s="32"/>
    </row>
    <row r="27" spans="1:11" ht="12.75" customHeight="1" x14ac:dyDescent="0.2">
      <c r="A27" s="25" t="s">
        <v>47</v>
      </c>
      <c r="B27" s="21">
        <v>145241</v>
      </c>
      <c r="C27" s="12"/>
      <c r="D27" s="12"/>
      <c r="E27" s="12"/>
      <c r="F27" s="12"/>
      <c r="G27" s="12"/>
      <c r="H27" s="12"/>
      <c r="I27" s="12">
        <f t="shared" si="2"/>
        <v>0</v>
      </c>
      <c r="J27" s="32"/>
    </row>
    <row r="28" spans="1:11" ht="11.25" customHeight="1" x14ac:dyDescent="0.2">
      <c r="A28" s="15" t="s">
        <v>35</v>
      </c>
      <c r="B28" s="21"/>
      <c r="C28" s="13">
        <f>SUM(C10:C27)</f>
        <v>24155.4</v>
      </c>
      <c r="D28" s="13">
        <f>SUM(D10:D27)</f>
        <v>36050.199999999997</v>
      </c>
      <c r="E28" s="13">
        <f>SUM(E10:E27)</f>
        <v>28813.599999999999</v>
      </c>
      <c r="F28" s="13">
        <f t="shared" si="0"/>
        <v>-7236.5999999999985</v>
      </c>
      <c r="G28" s="13">
        <f t="shared" ref="G28:G38" si="5">AVERAGE(E28/D28*100)</f>
        <v>79.926324957975268</v>
      </c>
      <c r="H28" s="13">
        <f>SUM(H10:H27)</f>
        <v>16920.5</v>
      </c>
      <c r="I28" s="13">
        <f t="shared" si="2"/>
        <v>11893.099999999999</v>
      </c>
      <c r="J28" s="34">
        <f t="shared" ref="J28:J30" si="6">SUM(E28/H28*100)</f>
        <v>170.28811205342632</v>
      </c>
      <c r="K28" s="26"/>
    </row>
    <row r="29" spans="1:11" ht="10.5" customHeight="1" x14ac:dyDescent="0.2">
      <c r="A29" s="23">
        <v>1</v>
      </c>
      <c r="B29" s="24">
        <v>2</v>
      </c>
      <c r="C29" s="24">
        <v>3</v>
      </c>
      <c r="D29" s="24">
        <v>4</v>
      </c>
      <c r="E29" s="24">
        <v>5</v>
      </c>
      <c r="F29" s="24">
        <v>6</v>
      </c>
      <c r="G29" s="38">
        <v>7</v>
      </c>
      <c r="H29" s="24">
        <v>8</v>
      </c>
      <c r="I29" s="38">
        <v>9</v>
      </c>
      <c r="J29" s="37">
        <v>10</v>
      </c>
    </row>
    <row r="30" spans="1:11" s="5" customFormat="1" ht="16.5" customHeight="1" x14ac:dyDescent="0.2">
      <c r="A30" s="15" t="s">
        <v>28</v>
      </c>
      <c r="B30" s="22">
        <v>191</v>
      </c>
      <c r="C30" s="13">
        <f>AVERAGE(C31+C32+C33+C35+C36+C37+C34)</f>
        <v>323139.5</v>
      </c>
      <c r="D30" s="13">
        <f t="shared" ref="D30:F30" si="7">AVERAGE(D31+D32+D33+D35+D36+D37+D34)</f>
        <v>353530.4</v>
      </c>
      <c r="E30" s="13">
        <f t="shared" si="7"/>
        <v>255291.4</v>
      </c>
      <c r="F30" s="13">
        <f t="shared" si="7"/>
        <v>-98239</v>
      </c>
      <c r="G30" s="13">
        <f t="shared" si="5"/>
        <v>72.212007793389191</v>
      </c>
      <c r="H30" s="13">
        <f>SUM(H31+H32+H33+H35+H36+H37)</f>
        <v>235915.1</v>
      </c>
      <c r="I30" s="13">
        <f>SUM(I31+I32+I33+I35+I36+I37)</f>
        <v>19376.300000000003</v>
      </c>
      <c r="J30" s="34">
        <f t="shared" si="6"/>
        <v>108.21325129252006</v>
      </c>
    </row>
    <row r="31" spans="1:11" ht="36.75" customHeight="1" x14ac:dyDescent="0.2">
      <c r="A31" s="11" t="s">
        <v>27</v>
      </c>
      <c r="B31" s="21" t="s">
        <v>21</v>
      </c>
      <c r="C31" s="12">
        <v>267259.09999999998</v>
      </c>
      <c r="D31" s="12">
        <v>295910</v>
      </c>
      <c r="E31" s="12">
        <v>220025</v>
      </c>
      <c r="F31" s="12">
        <f t="shared" si="0"/>
        <v>-75885</v>
      </c>
      <c r="G31" s="12">
        <f t="shared" si="5"/>
        <v>74.355378324490545</v>
      </c>
      <c r="H31" s="12">
        <v>192522.4</v>
      </c>
      <c r="I31" s="12">
        <f>AVERAGE(E31-H31)</f>
        <v>27502.600000000006</v>
      </c>
      <c r="J31" s="32">
        <f t="shared" si="3"/>
        <v>114.28540263366757</v>
      </c>
    </row>
    <row r="32" spans="1:11" ht="23.25" customHeight="1" x14ac:dyDescent="0.2">
      <c r="A32" s="11" t="s">
        <v>10</v>
      </c>
      <c r="B32" s="21" t="s">
        <v>22</v>
      </c>
      <c r="C32" s="12">
        <v>1230</v>
      </c>
      <c r="D32" s="12">
        <v>3007.9</v>
      </c>
      <c r="E32" s="12">
        <v>1138.4000000000001</v>
      </c>
      <c r="F32" s="12">
        <f t="shared" si="0"/>
        <v>-1869.5</v>
      </c>
      <c r="G32" s="12">
        <f t="shared" si="5"/>
        <v>37.847002892383394</v>
      </c>
      <c r="H32" s="12">
        <v>402.9</v>
      </c>
      <c r="I32" s="12">
        <f t="shared" si="2"/>
        <v>735.50000000000011</v>
      </c>
      <c r="J32" s="32" t="s">
        <v>37</v>
      </c>
    </row>
    <row r="33" spans="1:10" ht="27" customHeight="1" x14ac:dyDescent="0.2">
      <c r="A33" s="11" t="s">
        <v>11</v>
      </c>
      <c r="B33" s="21" t="s">
        <v>23</v>
      </c>
      <c r="C33" s="12">
        <v>3150.4</v>
      </c>
      <c r="D33" s="12">
        <v>3314.1</v>
      </c>
      <c r="E33" s="12">
        <v>2114.5</v>
      </c>
      <c r="F33" s="12">
        <f t="shared" si="0"/>
        <v>-1199.5999999999999</v>
      </c>
      <c r="G33" s="12">
        <f t="shared" si="5"/>
        <v>63.803144141697601</v>
      </c>
      <c r="H33" s="12">
        <v>1917.4</v>
      </c>
      <c r="I33" s="12">
        <f t="shared" si="2"/>
        <v>197.09999999999991</v>
      </c>
      <c r="J33" s="32">
        <f t="shared" si="3"/>
        <v>110.279545217482</v>
      </c>
    </row>
    <row r="34" spans="1:10" ht="24.75" customHeight="1" x14ac:dyDescent="0.2">
      <c r="A34" s="11" t="s">
        <v>58</v>
      </c>
      <c r="B34" s="21">
        <v>191115</v>
      </c>
      <c r="C34" s="12"/>
      <c r="D34" s="12">
        <v>75.400000000000006</v>
      </c>
      <c r="E34" s="12"/>
      <c r="F34" s="12">
        <f t="shared" si="0"/>
        <v>-75.400000000000006</v>
      </c>
      <c r="G34" s="12"/>
      <c r="H34" s="12"/>
      <c r="I34" s="12"/>
      <c r="J34" s="32"/>
    </row>
    <row r="35" spans="1:10" ht="24" x14ac:dyDescent="0.2">
      <c r="A35" s="11" t="s">
        <v>12</v>
      </c>
      <c r="B35" s="21" t="s">
        <v>24</v>
      </c>
      <c r="C35" s="12">
        <v>21899.7</v>
      </c>
      <c r="D35" s="12">
        <v>21622.7</v>
      </c>
      <c r="E35" s="12">
        <v>8333.4</v>
      </c>
      <c r="F35" s="12">
        <f t="shared" si="0"/>
        <v>-13289.300000000001</v>
      </c>
      <c r="G35" s="12">
        <f t="shared" si="5"/>
        <v>38.540052814865852</v>
      </c>
      <c r="H35" s="12">
        <v>14469.5</v>
      </c>
      <c r="I35" s="12">
        <f>AVERAGE(E35-H35)</f>
        <v>-6136.1</v>
      </c>
      <c r="J35" s="32">
        <f t="shared" si="3"/>
        <v>57.592867756315002</v>
      </c>
    </row>
    <row r="36" spans="1:10" ht="23.25" customHeight="1" x14ac:dyDescent="0.2">
      <c r="A36" s="11" t="s">
        <v>13</v>
      </c>
      <c r="B36" s="21" t="s">
        <v>25</v>
      </c>
      <c r="C36" s="32">
        <v>29600.3</v>
      </c>
      <c r="D36" s="32">
        <v>29600.3</v>
      </c>
      <c r="E36" s="32">
        <v>23680.1</v>
      </c>
      <c r="F36" s="12">
        <f t="shared" si="0"/>
        <v>-5920.2000000000007</v>
      </c>
      <c r="G36" s="32">
        <f t="shared" si="5"/>
        <v>79.99952703182062</v>
      </c>
      <c r="H36" s="32">
        <v>23507.200000000001</v>
      </c>
      <c r="I36" s="32">
        <f t="shared" si="2"/>
        <v>172.89999999999782</v>
      </c>
      <c r="J36" s="32">
        <f t="shared" si="3"/>
        <v>100.73551933024774</v>
      </c>
    </row>
    <row r="37" spans="1:10" ht="23.25" customHeight="1" x14ac:dyDescent="0.2">
      <c r="A37" s="25" t="s">
        <v>50</v>
      </c>
      <c r="B37" s="21">
        <v>191139</v>
      </c>
      <c r="C37" s="32"/>
      <c r="D37" s="32"/>
      <c r="E37" s="32"/>
      <c r="F37" s="12"/>
      <c r="G37" s="32"/>
      <c r="H37" s="32">
        <v>3095.7</v>
      </c>
      <c r="I37" s="32">
        <f t="shared" si="2"/>
        <v>-3095.7</v>
      </c>
      <c r="J37" s="32"/>
    </row>
    <row r="38" spans="1:10" ht="12" x14ac:dyDescent="0.2">
      <c r="A38" s="15" t="s">
        <v>36</v>
      </c>
      <c r="B38" s="16"/>
      <c r="C38" s="13">
        <f>AVERAGE(C28+C30)</f>
        <v>347294.9</v>
      </c>
      <c r="D38" s="13">
        <f t="shared" ref="D38:H38" si="8">AVERAGE(D28+D30)</f>
        <v>389580.60000000003</v>
      </c>
      <c r="E38" s="13">
        <f t="shared" si="8"/>
        <v>284105</v>
      </c>
      <c r="F38" s="13">
        <f t="shared" si="0"/>
        <v>-105475.60000000003</v>
      </c>
      <c r="G38" s="13">
        <f t="shared" si="5"/>
        <v>72.925859244531168</v>
      </c>
      <c r="H38" s="13">
        <f t="shared" si="8"/>
        <v>252835.6</v>
      </c>
      <c r="I38" s="13">
        <f t="shared" si="2"/>
        <v>31269.399999999994</v>
      </c>
      <c r="J38" s="27">
        <f t="shared" si="3"/>
        <v>112.36748306013868</v>
      </c>
    </row>
    <row r="39" spans="1:10" ht="12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1"/>
    </row>
    <row r="40" spans="1:10" ht="12" x14ac:dyDescent="0.2">
      <c r="A40" s="28"/>
      <c r="B40" s="29"/>
      <c r="C40" s="30"/>
      <c r="D40" s="30"/>
      <c r="E40" s="30"/>
      <c r="F40" s="30"/>
      <c r="G40" s="30"/>
      <c r="H40" s="30"/>
      <c r="I40" s="30"/>
      <c r="J40" s="31"/>
    </row>
    <row r="41" spans="1:10" ht="12" x14ac:dyDescent="0.2">
      <c r="A41" s="28"/>
      <c r="B41" s="29"/>
      <c r="C41" s="30"/>
      <c r="D41" s="30"/>
      <c r="E41" s="30"/>
      <c r="F41" s="30"/>
      <c r="G41" s="30"/>
      <c r="H41" s="30"/>
      <c r="I41" s="30"/>
      <c r="J41" s="31"/>
    </row>
    <row r="42" spans="1:10" ht="12" x14ac:dyDescent="0.2">
      <c r="A42" s="28"/>
      <c r="B42" s="29"/>
      <c r="C42" s="30"/>
      <c r="D42" s="30"/>
      <c r="E42" s="30"/>
      <c r="F42" s="30"/>
      <c r="G42" s="30"/>
      <c r="H42" s="30"/>
      <c r="I42" s="30"/>
      <c r="J42" s="31"/>
    </row>
    <row r="43" spans="1:10" ht="12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12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12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12.75" x14ac:dyDescent="0.2">
      <c r="A46" s="18" t="s">
        <v>45</v>
      </c>
      <c r="B46" s="18"/>
      <c r="C46" s="18"/>
      <c r="D46" s="18"/>
      <c r="E46" s="18"/>
      <c r="F46" s="18" t="s">
        <v>42</v>
      </c>
      <c r="G46" s="18"/>
      <c r="H46" s="18"/>
      <c r="I46" s="17"/>
      <c r="J46" s="6"/>
    </row>
    <row r="47" spans="1:10" x14ac:dyDescent="0.2">
      <c r="A47" s="4"/>
      <c r="B47" s="4"/>
      <c r="C47" s="4"/>
      <c r="D47" s="4"/>
      <c r="E47" s="4"/>
      <c r="F47" s="4"/>
    </row>
    <row r="48" spans="1:10" x14ac:dyDescent="0.2">
      <c r="A48" s="5"/>
      <c r="B48" s="5"/>
      <c r="C48" s="5"/>
      <c r="D48" s="5"/>
      <c r="E48" s="5"/>
      <c r="F48" s="5"/>
    </row>
  </sheetData>
  <mergeCells count="12">
    <mergeCell ref="G2:J2"/>
    <mergeCell ref="G3:J3"/>
    <mergeCell ref="A5:J5"/>
    <mergeCell ref="H7:H8"/>
    <mergeCell ref="I7:J7"/>
    <mergeCell ref="A6:D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fitToHeight="0" orientation="landscape" copies="3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anexa nr.1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GErhaN</dc:creator>
  <cp:lastModifiedBy>User</cp:lastModifiedBy>
  <cp:lastPrinted>2025-10-15T12:39:28Z</cp:lastPrinted>
  <dcterms:created xsi:type="dcterms:W3CDTF">2017-06-16T05:07:01Z</dcterms:created>
  <dcterms:modified xsi:type="dcterms:W3CDTF">2025-11-07T14:04:56Z</dcterms:modified>
</cp:coreProperties>
</file>