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Desktop\ELENA secretar\ȘEDINȚE 2019\ședința nr.01 din 03.2019\DECIZII APROBATE\"/>
    </mc:Choice>
  </mc:AlternateContent>
  <xr:revisionPtr revIDLastSave="0" documentId="8_{92FB1EDE-AE57-4E6C-A756-BE3B1F86C5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rm_fe-013_9087" sheetId="1" r:id="rId1"/>
  </sheets>
  <definedNames>
    <definedName name="_xlnm.Print_Titles" localSheetId="0">'form_fe-013_9087'!$7:$10</definedName>
  </definedNames>
  <calcPr calcId="181029"/>
</workbook>
</file>

<file path=xl/calcChain.xml><?xml version="1.0" encoding="utf-8"?>
<calcChain xmlns="http://schemas.openxmlformats.org/spreadsheetml/2006/main">
  <c r="E11" i="1" l="1"/>
  <c r="D11" i="1"/>
  <c r="E32" i="1" l="1"/>
  <c r="F32" i="1"/>
  <c r="G32" i="1"/>
  <c r="H32" i="1"/>
  <c r="I32" i="1"/>
  <c r="D32" i="1"/>
  <c r="J35" i="1" l="1"/>
  <c r="K35" i="1"/>
  <c r="K36" i="1"/>
  <c r="J36" i="1"/>
  <c r="K17" i="1"/>
  <c r="K18" i="1"/>
  <c r="J17" i="1"/>
  <c r="J18" i="1"/>
  <c r="K14" i="1" l="1"/>
  <c r="J14" i="1"/>
  <c r="K88" i="1"/>
  <c r="J87" i="1"/>
  <c r="J88" i="1"/>
  <c r="E86" i="1"/>
  <c r="F86" i="1"/>
  <c r="G86" i="1"/>
  <c r="H86" i="1"/>
  <c r="D86" i="1"/>
  <c r="E68" i="1"/>
  <c r="F68" i="1"/>
  <c r="G68" i="1"/>
  <c r="H68" i="1"/>
  <c r="D68" i="1"/>
  <c r="J70" i="1"/>
  <c r="K70" i="1"/>
  <c r="G84" i="1" l="1"/>
  <c r="G75" i="1" s="1"/>
  <c r="H84" i="1"/>
  <c r="H75" i="1" s="1"/>
  <c r="F84" i="1"/>
  <c r="F75" i="1" s="1"/>
  <c r="G65" i="1"/>
  <c r="H65" i="1"/>
  <c r="F65" i="1"/>
  <c r="G62" i="1"/>
  <c r="H62" i="1"/>
  <c r="F62" i="1"/>
  <c r="G54" i="1"/>
  <c r="G53" i="1" s="1"/>
  <c r="H54" i="1"/>
  <c r="H53" i="1" s="1"/>
  <c r="F54" i="1"/>
  <c r="F53" i="1" s="1"/>
  <c r="G43" i="1"/>
  <c r="H43" i="1"/>
  <c r="F43" i="1"/>
  <c r="G31" i="1"/>
  <c r="H31" i="1"/>
  <c r="F31" i="1"/>
  <c r="G16" i="1"/>
  <c r="G15" i="1" s="1"/>
  <c r="H16" i="1"/>
  <c r="H15" i="1" s="1"/>
  <c r="F16" i="1"/>
  <c r="F15" i="1" s="1"/>
  <c r="K19" i="1"/>
  <c r="K21" i="1"/>
  <c r="K22" i="1"/>
  <c r="K23" i="1"/>
  <c r="K24" i="1"/>
  <c r="K25" i="1"/>
  <c r="K26" i="1"/>
  <c r="K28" i="1"/>
  <c r="K29" i="1"/>
  <c r="K34" i="1"/>
  <c r="K32" i="1" s="1"/>
  <c r="K37" i="1"/>
  <c r="K38" i="1"/>
  <c r="K39" i="1"/>
  <c r="K40" i="1"/>
  <c r="K41" i="1"/>
  <c r="K42" i="1"/>
  <c r="K44" i="1"/>
  <c r="K45" i="1"/>
  <c r="K46" i="1"/>
  <c r="K47" i="1"/>
  <c r="K48" i="1"/>
  <c r="K49" i="1"/>
  <c r="K50" i="1"/>
  <c r="K51" i="1"/>
  <c r="K52" i="1"/>
  <c r="K55" i="1"/>
  <c r="K56" i="1"/>
  <c r="K57" i="1"/>
  <c r="K58" i="1"/>
  <c r="K59" i="1"/>
  <c r="K60" i="1"/>
  <c r="K63" i="1"/>
  <c r="K64" i="1"/>
  <c r="K66" i="1"/>
  <c r="K67" i="1"/>
  <c r="K68" i="1"/>
  <c r="K69" i="1"/>
  <c r="K71" i="1"/>
  <c r="K72" i="1"/>
  <c r="K73" i="1"/>
  <c r="K74" i="1"/>
  <c r="K76" i="1"/>
  <c r="K77" i="1"/>
  <c r="K78" i="1"/>
  <c r="K79" i="1"/>
  <c r="K80" i="1"/>
  <c r="K81" i="1"/>
  <c r="K82" i="1"/>
  <c r="K83" i="1"/>
  <c r="K85" i="1"/>
  <c r="K86" i="1"/>
  <c r="J19" i="1"/>
  <c r="J23" i="1"/>
  <c r="J24" i="1"/>
  <c r="J25" i="1"/>
  <c r="J26" i="1"/>
  <c r="J28" i="1"/>
  <c r="J29" i="1"/>
  <c r="J33" i="1"/>
  <c r="J34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5" i="1"/>
  <c r="J56" i="1"/>
  <c r="J57" i="1"/>
  <c r="J58" i="1"/>
  <c r="J59" i="1"/>
  <c r="J60" i="1"/>
  <c r="J63" i="1"/>
  <c r="J64" i="1"/>
  <c r="J66" i="1"/>
  <c r="J67" i="1"/>
  <c r="J68" i="1"/>
  <c r="J69" i="1"/>
  <c r="J71" i="1"/>
  <c r="J72" i="1"/>
  <c r="J73" i="1"/>
  <c r="J74" i="1"/>
  <c r="J76" i="1"/>
  <c r="J77" i="1"/>
  <c r="J78" i="1"/>
  <c r="J79" i="1"/>
  <c r="J80" i="1"/>
  <c r="J81" i="1"/>
  <c r="J82" i="1"/>
  <c r="J83" i="1"/>
  <c r="J85" i="1"/>
  <c r="J86" i="1"/>
  <c r="G61" i="1" l="1"/>
  <c r="G11" i="1" s="1"/>
  <c r="G13" i="1" s="1"/>
  <c r="H11" i="1"/>
  <c r="J32" i="1"/>
  <c r="H61" i="1"/>
  <c r="J65" i="1"/>
  <c r="K15" i="1"/>
  <c r="K54" i="1"/>
  <c r="J15" i="1"/>
  <c r="K65" i="1"/>
  <c r="K31" i="1"/>
  <c r="J84" i="1"/>
  <c r="J75" i="1"/>
  <c r="J62" i="1"/>
  <c r="K75" i="1"/>
  <c r="K84" i="1"/>
  <c r="J43" i="1"/>
  <c r="K62" i="1"/>
  <c r="F61" i="1"/>
  <c r="F11" i="1" s="1"/>
  <c r="K53" i="1"/>
  <c r="J53" i="1"/>
  <c r="J54" i="1"/>
  <c r="J31" i="1"/>
  <c r="K16" i="1"/>
  <c r="K43" i="1"/>
  <c r="J16" i="1"/>
  <c r="K61" i="1" l="1"/>
  <c r="H13" i="1"/>
  <c r="J61" i="1"/>
  <c r="F13" i="1"/>
  <c r="J11" i="1" l="1"/>
  <c r="J13" i="1"/>
  <c r="K13" i="1"/>
  <c r="K11" i="1"/>
</calcChain>
</file>

<file path=xl/sharedStrings.xml><?xml version="1.0" encoding="utf-8"?>
<sst xmlns="http://schemas.openxmlformats.org/spreadsheetml/2006/main" count="208" uniqueCount="195">
  <si>
    <t>Total</t>
  </si>
  <si>
    <t/>
  </si>
  <si>
    <t>Servicii de stat cu destinatie generala</t>
  </si>
  <si>
    <t>01</t>
  </si>
  <si>
    <t>Autoritati  legislative si executive, servicii bugetar-fiscale, afaceri externe</t>
  </si>
  <si>
    <t>011</t>
  </si>
  <si>
    <t>Autoritati legislative si executive</t>
  </si>
  <si>
    <t>0111</t>
  </si>
  <si>
    <t>Servicii bugetar-fiscale</t>
  </si>
  <si>
    <t>0112</t>
  </si>
  <si>
    <t>Servicii generale</t>
  </si>
  <si>
    <t>013</t>
  </si>
  <si>
    <t>Alte servicii generale</t>
  </si>
  <si>
    <t>0133</t>
  </si>
  <si>
    <t>Servicii de stat cu destinatie generala neatribuite la alte grupe</t>
  </si>
  <si>
    <t>016</t>
  </si>
  <si>
    <t>Alte servicii de stat cu destinatie generala</t>
  </si>
  <si>
    <t>0169</t>
  </si>
  <si>
    <t>Serviciul datoriei</t>
  </si>
  <si>
    <t>017</t>
  </si>
  <si>
    <t>Serviciul datoriei   interne</t>
  </si>
  <si>
    <t>0171</t>
  </si>
  <si>
    <t>Aparare nationala</t>
  </si>
  <si>
    <t>02</t>
  </si>
  <si>
    <t>Alte servicii in domeniul apararii neatribuite la alte grupe</t>
  </si>
  <si>
    <t>025</t>
  </si>
  <si>
    <t>Alte servicii in domeniul apararii  nationale</t>
  </si>
  <si>
    <t>0259</t>
  </si>
  <si>
    <t>Ordine publica si securitate nationala</t>
  </si>
  <si>
    <t>03</t>
  </si>
  <si>
    <t>Servicii de protectie civila si  situatii exceptionale</t>
  </si>
  <si>
    <t>032</t>
  </si>
  <si>
    <t>Servicii de pompieri si salvatori</t>
  </si>
  <si>
    <t>0321</t>
  </si>
  <si>
    <t>Servicii in domeniul economiei</t>
  </si>
  <si>
    <t>04</t>
  </si>
  <si>
    <t>Servicii  economice generale, comerciale si in domeniul fortei de munca</t>
  </si>
  <si>
    <t>041</t>
  </si>
  <si>
    <t>Servicii generale economice si comerciale</t>
  </si>
  <si>
    <t>0411</t>
  </si>
  <si>
    <t>Alte servicii economice  generale</t>
  </si>
  <si>
    <t>0419</t>
  </si>
  <si>
    <t>Agricultura, gospodarie silvica, gospodarie piscicola si gospodarie de vinatoare</t>
  </si>
  <si>
    <t>042</t>
  </si>
  <si>
    <t>Alte servicii in domeniul agriculturii, gospodariei silvice, gospodariei piscicole si gospodariei de vanatoare</t>
  </si>
  <si>
    <t>0429</t>
  </si>
  <si>
    <t>Minerit, industrie si constructii</t>
  </si>
  <si>
    <t>044</t>
  </si>
  <si>
    <t>Constructii</t>
  </si>
  <si>
    <t>0443</t>
  </si>
  <si>
    <t>Transport</t>
  </si>
  <si>
    <t>045</t>
  </si>
  <si>
    <t>Transport rutier</t>
  </si>
  <si>
    <t>0451</t>
  </si>
  <si>
    <t>Gospodaria de locuinte si gospodaria serviciilor comunale</t>
  </si>
  <si>
    <t>06</t>
  </si>
  <si>
    <t>Dezvoltare comunala si amenajare</t>
  </si>
  <si>
    <t>062</t>
  </si>
  <si>
    <t>0620</t>
  </si>
  <si>
    <t>Aprovizionarea cu apa</t>
  </si>
  <si>
    <t>063</t>
  </si>
  <si>
    <t>0630</t>
  </si>
  <si>
    <t>Iluminarea strazilor</t>
  </si>
  <si>
    <t>0640</t>
  </si>
  <si>
    <t>Ocrotirea sanatatii</t>
  </si>
  <si>
    <t>07</t>
  </si>
  <si>
    <t>Alte servicii in domeniul sanatatii neatribuite la alte grupe</t>
  </si>
  <si>
    <t>076</t>
  </si>
  <si>
    <t>Alte servicii in domeniul ocrotirii sanatatii</t>
  </si>
  <si>
    <t>0769</t>
  </si>
  <si>
    <t>Cultura,  sport,  tineret, culte si  odihna</t>
  </si>
  <si>
    <t>08</t>
  </si>
  <si>
    <t>Servicii de sport, tineret si  odihna</t>
  </si>
  <si>
    <t>081</t>
  </si>
  <si>
    <t>Servicii  de sport si cultura fizica</t>
  </si>
  <si>
    <t>0812</t>
  </si>
  <si>
    <t>Servicii pentru tineret</t>
  </si>
  <si>
    <t>0813</t>
  </si>
  <si>
    <t>Servicii in domeniul culturii</t>
  </si>
  <si>
    <t>082</t>
  </si>
  <si>
    <t>0820</t>
  </si>
  <si>
    <t>Alte servicii in domeniul culturii, tineretului, sportului, odihnei si cultelor neatribuite la alte grupe</t>
  </si>
  <si>
    <t>086</t>
  </si>
  <si>
    <t>Alte servicii in domeniul culturii, cultelor  si odihnei</t>
  </si>
  <si>
    <t>0861</t>
  </si>
  <si>
    <t>Invatamint</t>
  </si>
  <si>
    <t>09</t>
  </si>
  <si>
    <t>Educatie timpurie  si invatamint  primar</t>
  </si>
  <si>
    <t>091</t>
  </si>
  <si>
    <t>Educatie timpurie</t>
  </si>
  <si>
    <t>0911</t>
  </si>
  <si>
    <t>Invatamint primar</t>
  </si>
  <si>
    <t>0912</t>
  </si>
  <si>
    <t>Invatamint secundar</t>
  </si>
  <si>
    <t>092</t>
  </si>
  <si>
    <t>Invatamint gimnazial</t>
  </si>
  <si>
    <t>0921</t>
  </si>
  <si>
    <t>Invatamint liceal</t>
  </si>
  <si>
    <t>0922</t>
  </si>
  <si>
    <t>Invatamint nedefinit dupa nivel</t>
  </si>
  <si>
    <t>095</t>
  </si>
  <si>
    <t>0950</t>
  </si>
  <si>
    <t>Servicii afiliate invatamintului</t>
  </si>
  <si>
    <t>096</t>
  </si>
  <si>
    <t>0960</t>
  </si>
  <si>
    <t>Alte servicii din domeniul invatamintului neatribuite la alte grupe</t>
  </si>
  <si>
    <t>098</t>
  </si>
  <si>
    <t>Alte servicii in domeniul invatamantului</t>
  </si>
  <si>
    <t>0989</t>
  </si>
  <si>
    <t>Protectie sociala</t>
  </si>
  <si>
    <t>10</t>
  </si>
  <si>
    <t>Protectie in caz de boala sau incapacitate de munca</t>
  </si>
  <si>
    <t>101</t>
  </si>
  <si>
    <t>Protectie in caz de incapacitate de munca</t>
  </si>
  <si>
    <t>1012</t>
  </si>
  <si>
    <t>Protectie persoanelor in etate</t>
  </si>
  <si>
    <t>102</t>
  </si>
  <si>
    <t>1020</t>
  </si>
  <si>
    <t>Protectie a familiei si a copiilor</t>
  </si>
  <si>
    <t>104</t>
  </si>
  <si>
    <t>1040</t>
  </si>
  <si>
    <t>Protectie  impotriva excluziunii sociale</t>
  </si>
  <si>
    <t>107</t>
  </si>
  <si>
    <t>1070</t>
  </si>
  <si>
    <t>Alte servicii in domeniul proteciei sociale neatribuite la alte grupe</t>
  </si>
  <si>
    <t>109</t>
  </si>
  <si>
    <t>Administrare in domeniul protectiei sociale</t>
  </si>
  <si>
    <t>1091</t>
  </si>
  <si>
    <t>Alte servicii de protectie sociala</t>
  </si>
  <si>
    <t>1099</t>
  </si>
  <si>
    <t>Aprobat</t>
  </si>
  <si>
    <t>Precizat pe an</t>
  </si>
  <si>
    <t>%% din total</t>
  </si>
  <si>
    <t>mii lei</t>
  </si>
  <si>
    <t>Codul funcției_x000D_
F1-F3</t>
  </si>
  <si>
    <t>0301</t>
  </si>
  <si>
    <t>0302</t>
  </si>
  <si>
    <t>0501</t>
  </si>
  <si>
    <t>0802</t>
  </si>
  <si>
    <t>1703</t>
  </si>
  <si>
    <t>3104</t>
  </si>
  <si>
    <t>6101</t>
  </si>
  <si>
    <t>6402</t>
  </si>
  <si>
    <t>7502</t>
  </si>
  <si>
    <t>8019</t>
  </si>
  <si>
    <t>8602</t>
  </si>
  <si>
    <t>8603</t>
  </si>
  <si>
    <t>8502</t>
  </si>
  <si>
    <t>8501</t>
  </si>
  <si>
    <t>8802</t>
  </si>
  <si>
    <t>8803</t>
  </si>
  <si>
    <t>804</t>
  </si>
  <si>
    <t>8806</t>
  </si>
  <si>
    <t>8814</t>
  </si>
  <si>
    <t>8813</t>
  </si>
  <si>
    <t>8801</t>
  </si>
  <si>
    <t>9010</t>
  </si>
  <si>
    <t>9004</t>
  </si>
  <si>
    <t>9006</t>
  </si>
  <si>
    <t>9012</t>
  </si>
  <si>
    <t>9001</t>
  </si>
  <si>
    <t>9013</t>
  </si>
  <si>
    <t xml:space="preserve">  Secretarul Consiliului Raional Hîncești</t>
  </si>
  <si>
    <t>Elena MORARU TOMA</t>
  </si>
  <si>
    <t>Executat față de planul precizat</t>
  </si>
  <si>
    <t>7503</t>
  </si>
  <si>
    <t>7505</t>
  </si>
  <si>
    <t>Anexa nr.2</t>
  </si>
  <si>
    <t>la decizia Consiliului Raional Hîncești</t>
  </si>
  <si>
    <t xml:space="preserve">                        </t>
  </si>
  <si>
    <t xml:space="preserve"> (+ ; -)</t>
  </si>
  <si>
    <t>inclusiv:</t>
  </si>
  <si>
    <t>cheltuieli recurente</t>
  </si>
  <si>
    <t>investiții capitale</t>
  </si>
  <si>
    <t>% executării</t>
  </si>
  <si>
    <t>8815</t>
  </si>
  <si>
    <t>6901</t>
  </si>
  <si>
    <t>5001</t>
  </si>
  <si>
    <t>Politici și managment în domeniul macroeconomic și de dezvoltare a economiei</t>
  </si>
  <si>
    <t>Politici și managment în domeniul geodeziei, cartografiei și cadastrului</t>
  </si>
  <si>
    <t>Asigurarea egalității de șanse între femei și barbați</t>
  </si>
  <si>
    <t>Protecția socială a unor categorii de cetățeni</t>
  </si>
  <si>
    <t>9019</t>
  </si>
  <si>
    <t>3702</t>
  </si>
  <si>
    <t>5009</t>
  </si>
  <si>
    <t>5101</t>
  </si>
  <si>
    <t>nr.08/02</t>
  </si>
  <si>
    <t>din 11 decembrie 2018</t>
  </si>
  <si>
    <t>nr.______</t>
  </si>
  <si>
    <t>din _________________ 2019</t>
  </si>
  <si>
    <t xml:space="preserve">                         Cheltuielile  bugetului raional Hîncești conform clasificației funcționale  și programelor/ subprogramelor pe anul 2018</t>
  </si>
  <si>
    <t xml:space="preserve"> </t>
  </si>
  <si>
    <t>Curriculum</t>
  </si>
  <si>
    <t>Pproram/ subprogrm P1P2</t>
  </si>
  <si>
    <t>Executat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</si>
</sst>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wrapText="1" indent="3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49" fontId="1" fillId="0" borderId="1" xfId="0" applyNumberFormat="1" applyFont="1" applyBorder="1" applyAlignment="1">
      <alignment horizontal="left" wrapText="1" indent="2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4" fontId="4" fillId="0" borderId="0" xfId="0" applyNumberFormat="1" applyFont="1"/>
    <xf numFmtId="49" fontId="2" fillId="0" borderId="1" xfId="0" applyNumberFormat="1" applyFont="1" applyBorder="1" applyAlignment="1">
      <alignment horizontal="left" wrapText="1" indent="2"/>
    </xf>
    <xf numFmtId="164" fontId="5" fillId="0" borderId="1" xfId="0" applyNumberFormat="1" applyFont="1" applyBorder="1"/>
    <xf numFmtId="0" fontId="1" fillId="0" borderId="0" xfId="0" applyFont="1" applyAlignment="1">
      <alignment horizontal="left" wrapText="1" indent="3"/>
    </xf>
    <xf numFmtId="49" fontId="1" fillId="0" borderId="0" xfId="0" applyNumberFormat="1" applyFont="1" applyAlignment="1">
      <alignment horizontal="left" wrapText="1" indent="2"/>
    </xf>
    <xf numFmtId="164" fontId="1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5"/>
  <sheetViews>
    <sheetView tabSelected="1" topLeftCell="A7" zoomScale="200" zoomScaleNormal="200" workbookViewId="0">
      <selection activeCell="J18" sqref="J18"/>
    </sheetView>
  </sheetViews>
  <sheetFormatPr defaultRowHeight="12.75" x14ac:dyDescent="0.2"/>
  <cols>
    <col min="1" max="1" width="45.140625" style="2" customWidth="1"/>
    <col min="2" max="2" width="9.5703125" style="2" customWidth="1"/>
    <col min="3" max="3" width="6.7109375" style="1" customWidth="1"/>
    <col min="4" max="4" width="9" style="3" customWidth="1"/>
    <col min="5" max="5" width="6.7109375" style="1" hidden="1" customWidth="1"/>
    <col min="6" max="6" width="8.42578125" style="3" customWidth="1"/>
    <col min="7" max="7" width="6.7109375" style="1" hidden="1" customWidth="1"/>
    <col min="8" max="8" width="9.5703125" style="3" customWidth="1"/>
    <col min="9" max="9" width="6.7109375" style="1" hidden="1" customWidth="1"/>
    <col min="10" max="10" width="8.85546875" style="3" customWidth="1"/>
    <col min="11" max="11" width="8.28515625" style="1" customWidth="1"/>
  </cols>
  <sheetData>
    <row r="1" spans="1:11" x14ac:dyDescent="0.2">
      <c r="I1" s="4"/>
      <c r="J1" s="5"/>
      <c r="K1" s="4"/>
    </row>
    <row r="2" spans="1:11" x14ac:dyDescent="0.2">
      <c r="H2" s="3" t="s">
        <v>167</v>
      </c>
      <c r="I2" s="4"/>
      <c r="J2" s="5"/>
      <c r="K2" s="4"/>
    </row>
    <row r="3" spans="1:11" x14ac:dyDescent="0.2">
      <c r="F3" s="3" t="s">
        <v>168</v>
      </c>
      <c r="I3" s="4"/>
      <c r="J3" s="5"/>
      <c r="K3" s="4"/>
    </row>
    <row r="4" spans="1:11" x14ac:dyDescent="0.2">
      <c r="F4" s="30" t="s">
        <v>188</v>
      </c>
      <c r="G4" s="30" t="s">
        <v>187</v>
      </c>
      <c r="H4" s="30" t="s">
        <v>189</v>
      </c>
      <c r="I4" s="30" t="s">
        <v>186</v>
      </c>
      <c r="K4" s="30"/>
    </row>
    <row r="5" spans="1:11" x14ac:dyDescent="0.2">
      <c r="I5" s="4"/>
      <c r="J5" s="5"/>
      <c r="K5" s="4"/>
    </row>
    <row r="6" spans="1:11" ht="38.25" customHeight="1" x14ac:dyDescent="0.25">
      <c r="A6" s="31" t="s">
        <v>190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7" customHeight="1" x14ac:dyDescent="0.2">
      <c r="A7" s="32" t="s">
        <v>169</v>
      </c>
      <c r="B7" s="32"/>
      <c r="C7" s="32"/>
      <c r="D7" s="32"/>
      <c r="E7" s="32"/>
      <c r="I7" s="4"/>
      <c r="J7" s="5" t="s">
        <v>133</v>
      </c>
      <c r="K7" s="4"/>
    </row>
    <row r="8" spans="1:11" ht="25.5" customHeight="1" x14ac:dyDescent="0.2">
      <c r="A8" s="33"/>
      <c r="B8" s="40" t="s">
        <v>193</v>
      </c>
      <c r="C8" s="33" t="s">
        <v>134</v>
      </c>
      <c r="D8" s="38" t="s">
        <v>130</v>
      </c>
      <c r="E8"/>
      <c r="F8" s="36" t="s">
        <v>131</v>
      </c>
      <c r="G8" s="21"/>
      <c r="H8" s="36" t="s">
        <v>194</v>
      </c>
      <c r="I8" s="20"/>
      <c r="J8" s="35" t="s">
        <v>164</v>
      </c>
      <c r="K8" s="35"/>
    </row>
    <row r="9" spans="1:11" ht="51" customHeight="1" x14ac:dyDescent="0.2">
      <c r="A9" s="34"/>
      <c r="B9" s="33"/>
      <c r="C9" s="34"/>
      <c r="D9" s="39"/>
      <c r="E9" s="6"/>
      <c r="F9" s="37"/>
      <c r="G9" s="6" t="s">
        <v>132</v>
      </c>
      <c r="H9" s="37"/>
      <c r="I9" s="19" t="s">
        <v>132</v>
      </c>
      <c r="J9" s="15" t="s">
        <v>170</v>
      </c>
      <c r="K9" s="6" t="s">
        <v>174</v>
      </c>
    </row>
    <row r="10" spans="1:11" ht="9.9499999999999993" customHeight="1" x14ac:dyDescent="0.2">
      <c r="A10" s="7">
        <v>1</v>
      </c>
      <c r="B10" s="10"/>
      <c r="C10" s="8">
        <v>2</v>
      </c>
      <c r="D10" s="8">
        <v>3</v>
      </c>
      <c r="E10" s="8"/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</row>
    <row r="11" spans="1:11" x14ac:dyDescent="0.2">
      <c r="A11" s="10" t="s">
        <v>0</v>
      </c>
      <c r="B11" s="12"/>
      <c r="C11" s="11" t="s">
        <v>1</v>
      </c>
      <c r="D11" s="16">
        <f>SUM(D15+D25+D28+D31+D43+D50+D53+D61+D75)</f>
        <v>229235.39999999997</v>
      </c>
      <c r="E11" s="16">
        <f t="shared" ref="E11:H11" si="0">SUM(E15+E25+E28+E31+E43+E50+E53+E61+E75)</f>
        <v>0</v>
      </c>
      <c r="F11" s="16">
        <f t="shared" si="0"/>
        <v>273000.65999999997</v>
      </c>
      <c r="G11" s="16">
        <f t="shared" si="0"/>
        <v>0</v>
      </c>
      <c r="H11" s="16">
        <f t="shared" si="0"/>
        <v>232468.3</v>
      </c>
      <c r="I11" s="16"/>
      <c r="J11" s="16">
        <f>SUM(H11-F11)</f>
        <v>-40532.359999999986</v>
      </c>
      <c r="K11" s="16">
        <f>SUM(H11/F11)*100</f>
        <v>85.153017578785338</v>
      </c>
    </row>
    <row r="12" spans="1:11" x14ac:dyDescent="0.2">
      <c r="A12" s="10" t="s">
        <v>171</v>
      </c>
      <c r="B12" s="12"/>
      <c r="C12" s="11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0" t="s">
        <v>172</v>
      </c>
      <c r="B13" s="12"/>
      <c r="C13" s="11"/>
      <c r="D13" s="16">
        <v>227013.6</v>
      </c>
      <c r="E13" s="16"/>
      <c r="F13" s="16">
        <f>SUM(F11-F14)</f>
        <v>261174.25999999998</v>
      </c>
      <c r="G13" s="16">
        <f t="shared" ref="G13:H13" si="1">SUM(G11-G14)</f>
        <v>0</v>
      </c>
      <c r="H13" s="16">
        <f t="shared" si="1"/>
        <v>228894.5</v>
      </c>
      <c r="I13" s="16"/>
      <c r="J13" s="16">
        <f t="shared" ref="J13:J14" si="2">SUM(H13-F13)</f>
        <v>-32279.75999999998</v>
      </c>
      <c r="K13" s="16">
        <f t="shared" ref="K13:K14" si="3">SUM(H13/F13)*100</f>
        <v>87.640527822305316</v>
      </c>
    </row>
    <row r="14" spans="1:11" x14ac:dyDescent="0.2">
      <c r="A14" s="10" t="s">
        <v>173</v>
      </c>
      <c r="B14" s="12"/>
      <c r="C14" s="11"/>
      <c r="D14" s="16">
        <v>2221.8000000000002</v>
      </c>
      <c r="E14" s="16"/>
      <c r="F14" s="16">
        <v>11826.4</v>
      </c>
      <c r="G14" s="16"/>
      <c r="H14" s="16">
        <v>3573.8</v>
      </c>
      <c r="I14" s="16"/>
      <c r="J14" s="16">
        <f t="shared" si="2"/>
        <v>-8252.5999999999985</v>
      </c>
      <c r="K14" s="16">
        <f t="shared" si="3"/>
        <v>30.218832442670639</v>
      </c>
    </row>
    <row r="15" spans="1:11" x14ac:dyDescent="0.2">
      <c r="A15" s="12" t="s">
        <v>2</v>
      </c>
      <c r="B15" s="13"/>
      <c r="C15" s="11" t="s">
        <v>3</v>
      </c>
      <c r="D15" s="16">
        <v>11413.3</v>
      </c>
      <c r="E15" s="16"/>
      <c r="F15" s="16">
        <f>SUM(F16+F19+F21+F23)</f>
        <v>11516.300000000001</v>
      </c>
      <c r="G15" s="16">
        <f t="shared" ref="G15" si="4">SUM(G16+G19+G21+G23)</f>
        <v>0</v>
      </c>
      <c r="H15" s="16">
        <f>SUM(H16+H19+H21+H23)</f>
        <v>7697</v>
      </c>
      <c r="I15" s="16"/>
      <c r="J15" s="16">
        <f>SUM(H15-F15)</f>
        <v>-3819.3000000000011</v>
      </c>
      <c r="K15" s="16">
        <f>SUM(H15/F15)*100</f>
        <v>66.835702439151461</v>
      </c>
    </row>
    <row r="16" spans="1:11" ht="25.5" x14ac:dyDescent="0.2">
      <c r="A16" s="13" t="s">
        <v>4</v>
      </c>
      <c r="B16" s="14"/>
      <c r="C16" s="9" t="s">
        <v>5</v>
      </c>
      <c r="D16" s="26">
        <v>6942.6</v>
      </c>
      <c r="E16" s="26"/>
      <c r="F16" s="26">
        <f>SUM(F17+F18)</f>
        <v>7484.6</v>
      </c>
      <c r="G16" s="26">
        <f t="shared" ref="G16:H16" si="5">SUM(G17+G18)</f>
        <v>0</v>
      </c>
      <c r="H16" s="26">
        <f t="shared" si="5"/>
        <v>5929.2</v>
      </c>
      <c r="I16" s="26"/>
      <c r="J16" s="26">
        <f t="shared" ref="J16:J80" si="6">SUM(H16-F16)</f>
        <v>-1555.4000000000005</v>
      </c>
      <c r="K16" s="26">
        <f t="shared" ref="K16:K80" si="7">SUM(H16/F16)*100</f>
        <v>79.218662319963656</v>
      </c>
    </row>
    <row r="17" spans="1:11" x14ac:dyDescent="0.2">
      <c r="A17" s="14" t="s">
        <v>6</v>
      </c>
      <c r="B17" s="17" t="s">
        <v>135</v>
      </c>
      <c r="C17" s="9" t="s">
        <v>7</v>
      </c>
      <c r="D17" s="18">
        <v>4892.6000000000004</v>
      </c>
      <c r="E17" s="18"/>
      <c r="F17" s="18">
        <v>5433.8</v>
      </c>
      <c r="G17" s="18"/>
      <c r="H17" s="18">
        <v>4345.8999999999996</v>
      </c>
      <c r="I17" s="18"/>
      <c r="J17" s="26">
        <f t="shared" si="6"/>
        <v>-1087.9000000000005</v>
      </c>
      <c r="K17" s="26">
        <f t="shared" si="7"/>
        <v>79.979020206853392</v>
      </c>
    </row>
    <row r="18" spans="1:11" x14ac:dyDescent="0.2">
      <c r="A18" s="14" t="s">
        <v>8</v>
      </c>
      <c r="B18" s="17" t="s">
        <v>137</v>
      </c>
      <c r="C18" s="9" t="s">
        <v>9</v>
      </c>
      <c r="D18" s="18">
        <v>2050</v>
      </c>
      <c r="E18" s="18"/>
      <c r="F18" s="18">
        <v>2050.8000000000002</v>
      </c>
      <c r="G18" s="18"/>
      <c r="H18" s="18">
        <v>1583.3</v>
      </c>
      <c r="I18" s="18"/>
      <c r="J18" s="26">
        <f t="shared" si="6"/>
        <v>-467.50000000000023</v>
      </c>
      <c r="K18" s="26">
        <f t="shared" si="7"/>
        <v>77.204017944216886</v>
      </c>
    </row>
    <row r="19" spans="1:11" x14ac:dyDescent="0.2">
      <c r="A19" s="13" t="s">
        <v>10</v>
      </c>
      <c r="B19" s="17"/>
      <c r="C19" s="9" t="s">
        <v>11</v>
      </c>
      <c r="D19" s="26">
        <v>2001.5</v>
      </c>
      <c r="E19" s="26"/>
      <c r="F19" s="26">
        <v>2001.5</v>
      </c>
      <c r="G19" s="26"/>
      <c r="H19" s="18">
        <v>1602</v>
      </c>
      <c r="I19" s="26"/>
      <c r="J19" s="26">
        <f t="shared" si="6"/>
        <v>-399.5</v>
      </c>
      <c r="K19" s="26">
        <f t="shared" si="7"/>
        <v>80.039970022483146</v>
      </c>
    </row>
    <row r="20" spans="1:11" x14ac:dyDescent="0.2">
      <c r="A20" s="14" t="s">
        <v>12</v>
      </c>
      <c r="B20" s="17" t="s">
        <v>136</v>
      </c>
      <c r="C20" s="9" t="s">
        <v>13</v>
      </c>
      <c r="D20" s="18">
        <v>2001.5</v>
      </c>
      <c r="E20" s="18"/>
      <c r="F20" s="18">
        <v>2001.5</v>
      </c>
      <c r="G20" s="18"/>
      <c r="H20" s="18">
        <v>1602</v>
      </c>
      <c r="I20" s="18"/>
      <c r="J20" s="18">
        <v>-399.4</v>
      </c>
      <c r="K20" s="18">
        <v>80</v>
      </c>
    </row>
    <row r="21" spans="1:11" ht="25.5" x14ac:dyDescent="0.2">
      <c r="A21" s="13" t="s">
        <v>14</v>
      </c>
      <c r="B21" s="17"/>
      <c r="C21" s="9" t="s">
        <v>15</v>
      </c>
      <c r="D21" s="26">
        <v>2000</v>
      </c>
      <c r="E21" s="26"/>
      <c r="F21" s="26">
        <v>1561</v>
      </c>
      <c r="G21" s="26"/>
      <c r="H21" s="26"/>
      <c r="I21" s="26"/>
      <c r="J21" s="26"/>
      <c r="K21" s="26">
        <f t="shared" si="7"/>
        <v>0</v>
      </c>
    </row>
    <row r="22" spans="1:11" x14ac:dyDescent="0.2">
      <c r="A22" s="14" t="s">
        <v>16</v>
      </c>
      <c r="B22" s="17" t="s">
        <v>138</v>
      </c>
      <c r="C22" s="9" t="s">
        <v>17</v>
      </c>
      <c r="D22" s="18">
        <v>2000</v>
      </c>
      <c r="E22" s="18"/>
      <c r="F22" s="18">
        <v>1561</v>
      </c>
      <c r="G22" s="18"/>
      <c r="H22" s="18"/>
      <c r="I22" s="18"/>
      <c r="J22" s="18"/>
      <c r="K22" s="18">
        <f t="shared" si="7"/>
        <v>0</v>
      </c>
    </row>
    <row r="23" spans="1:11" x14ac:dyDescent="0.2">
      <c r="A23" s="13" t="s">
        <v>18</v>
      </c>
      <c r="B23" s="17"/>
      <c r="C23" s="9" t="s">
        <v>19</v>
      </c>
      <c r="D23" s="26">
        <v>469.2</v>
      </c>
      <c r="E23" s="26"/>
      <c r="F23" s="26">
        <v>469.2</v>
      </c>
      <c r="G23" s="26"/>
      <c r="H23" s="18">
        <v>165.8</v>
      </c>
      <c r="I23" s="26"/>
      <c r="J23" s="26">
        <f t="shared" si="6"/>
        <v>-303.39999999999998</v>
      </c>
      <c r="K23" s="26">
        <f t="shared" si="7"/>
        <v>35.336743393009378</v>
      </c>
    </row>
    <row r="24" spans="1:11" x14ac:dyDescent="0.2">
      <c r="A24" s="14" t="s">
        <v>20</v>
      </c>
      <c r="B24" s="17" t="s">
        <v>139</v>
      </c>
      <c r="C24" s="9" t="s">
        <v>21</v>
      </c>
      <c r="D24" s="18">
        <v>469.2</v>
      </c>
      <c r="E24" s="18"/>
      <c r="F24" s="18">
        <v>469.2</v>
      </c>
      <c r="G24" s="18"/>
      <c r="H24" s="18">
        <v>165.8</v>
      </c>
      <c r="I24" s="18"/>
      <c r="J24" s="18">
        <f t="shared" si="6"/>
        <v>-303.39999999999998</v>
      </c>
      <c r="K24" s="18">
        <f t="shared" si="7"/>
        <v>35.336743393009378</v>
      </c>
    </row>
    <row r="25" spans="1:11" x14ac:dyDescent="0.2">
      <c r="A25" s="12" t="s">
        <v>22</v>
      </c>
      <c r="B25" s="17"/>
      <c r="C25" s="11" t="s">
        <v>23</v>
      </c>
      <c r="D25" s="16">
        <v>460.3</v>
      </c>
      <c r="E25" s="16"/>
      <c r="F25" s="16">
        <v>460.3</v>
      </c>
      <c r="G25" s="16"/>
      <c r="H25" s="16">
        <v>448.3</v>
      </c>
      <c r="I25" s="16"/>
      <c r="J25" s="16">
        <f t="shared" si="6"/>
        <v>-12</v>
      </c>
      <c r="K25" s="16">
        <f t="shared" si="7"/>
        <v>97.393004562242012</v>
      </c>
    </row>
    <row r="26" spans="1:11" ht="25.5" x14ac:dyDescent="0.2">
      <c r="A26" s="13" t="s">
        <v>24</v>
      </c>
      <c r="B26" s="17"/>
      <c r="C26" s="9" t="s">
        <v>25</v>
      </c>
      <c r="D26" s="26">
        <v>460.3</v>
      </c>
      <c r="E26" s="26"/>
      <c r="F26" s="26">
        <v>460.3</v>
      </c>
      <c r="G26" s="26"/>
      <c r="H26" s="26">
        <v>448.3</v>
      </c>
      <c r="I26" s="26"/>
      <c r="J26" s="26">
        <f t="shared" si="6"/>
        <v>-12</v>
      </c>
      <c r="K26" s="26">
        <f t="shared" si="7"/>
        <v>97.393004562242012</v>
      </c>
    </row>
    <row r="27" spans="1:11" x14ac:dyDescent="0.2">
      <c r="A27" s="14" t="s">
        <v>26</v>
      </c>
      <c r="B27" s="17" t="s">
        <v>140</v>
      </c>
      <c r="C27" s="9" t="s">
        <v>27</v>
      </c>
      <c r="D27" s="18">
        <v>460.3</v>
      </c>
      <c r="E27" s="18"/>
      <c r="F27" s="18">
        <v>460.3</v>
      </c>
      <c r="G27" s="18"/>
      <c r="H27" s="18">
        <v>448.3</v>
      </c>
      <c r="I27" s="18"/>
      <c r="J27" s="18">
        <v>-12</v>
      </c>
      <c r="K27" s="18">
        <v>97.4</v>
      </c>
    </row>
    <row r="28" spans="1:11" x14ac:dyDescent="0.2">
      <c r="A28" s="12" t="s">
        <v>28</v>
      </c>
      <c r="B28" s="25"/>
      <c r="C28" s="11" t="s">
        <v>29</v>
      </c>
      <c r="D28" s="16"/>
      <c r="E28" s="16"/>
      <c r="F28" s="16">
        <v>223.3</v>
      </c>
      <c r="G28" s="16"/>
      <c r="H28" s="16">
        <v>208</v>
      </c>
      <c r="I28" s="16"/>
      <c r="J28" s="16">
        <f t="shared" si="6"/>
        <v>-15.300000000000011</v>
      </c>
      <c r="K28" s="16">
        <f t="shared" si="7"/>
        <v>93.148231079265557</v>
      </c>
    </row>
    <row r="29" spans="1:11" x14ac:dyDescent="0.2">
      <c r="A29" s="13" t="s">
        <v>30</v>
      </c>
      <c r="B29" s="17"/>
      <c r="C29" s="9" t="s">
        <v>31</v>
      </c>
      <c r="D29" s="18"/>
      <c r="E29" s="18"/>
      <c r="F29" s="26">
        <v>223.3</v>
      </c>
      <c r="G29" s="26"/>
      <c r="H29" s="26">
        <v>208</v>
      </c>
      <c r="I29" s="26"/>
      <c r="J29" s="26">
        <f t="shared" si="6"/>
        <v>-15.300000000000011</v>
      </c>
      <c r="K29" s="26">
        <f t="shared" si="7"/>
        <v>93.148231079265557</v>
      </c>
    </row>
    <row r="30" spans="1:11" x14ac:dyDescent="0.2">
      <c r="A30" s="14" t="s">
        <v>32</v>
      </c>
      <c r="B30" s="17" t="s">
        <v>183</v>
      </c>
      <c r="C30" s="9" t="s">
        <v>33</v>
      </c>
      <c r="D30" s="18"/>
      <c r="E30" s="18"/>
      <c r="F30" s="18"/>
      <c r="G30" s="18"/>
      <c r="H30" s="18"/>
      <c r="I30" s="18"/>
      <c r="J30" s="18"/>
      <c r="K30" s="18"/>
    </row>
    <row r="31" spans="1:11" ht="16.5" customHeight="1" x14ac:dyDescent="0.2">
      <c r="A31" s="12" t="s">
        <v>34</v>
      </c>
      <c r="B31" s="25"/>
      <c r="C31" s="11" t="s">
        <v>35</v>
      </c>
      <c r="D31" s="16">
        <v>14016.1</v>
      </c>
      <c r="E31" s="16"/>
      <c r="F31" s="16">
        <f>SUM(F32+F37+F39+F41)</f>
        <v>16369.9</v>
      </c>
      <c r="G31" s="16">
        <f>SUM(G32+G37+G39+G41)</f>
        <v>0</v>
      </c>
      <c r="H31" s="16">
        <f>SUM(H32+H37+H39+H41)</f>
        <v>14310.4</v>
      </c>
      <c r="I31" s="16"/>
      <c r="J31" s="16">
        <f t="shared" si="6"/>
        <v>-2059.5</v>
      </c>
      <c r="K31" s="16">
        <f t="shared" si="7"/>
        <v>87.418982400625538</v>
      </c>
    </row>
    <row r="32" spans="1:11" ht="25.5" x14ac:dyDescent="0.2">
      <c r="A32" s="13" t="s">
        <v>36</v>
      </c>
      <c r="B32" s="17"/>
      <c r="C32" s="9" t="s">
        <v>37</v>
      </c>
      <c r="D32" s="26">
        <f>SUM(D33+D34)</f>
        <v>972.1</v>
      </c>
      <c r="E32" s="26">
        <f t="shared" ref="E32:K32" si="8">SUM(E33+E34)</f>
        <v>0</v>
      </c>
      <c r="F32" s="26">
        <f t="shared" si="8"/>
        <v>746.6</v>
      </c>
      <c r="G32" s="26">
        <f t="shared" si="8"/>
        <v>0</v>
      </c>
      <c r="H32" s="26">
        <f t="shared" si="8"/>
        <v>-244.09999999999991</v>
      </c>
      <c r="I32" s="26">
        <f t="shared" si="8"/>
        <v>0</v>
      </c>
      <c r="J32" s="26">
        <f t="shared" si="8"/>
        <v>-990.69999999999993</v>
      </c>
      <c r="K32" s="26">
        <f t="shared" si="8"/>
        <v>88.59170867194733</v>
      </c>
    </row>
    <row r="33" spans="1:11" x14ac:dyDescent="0.2">
      <c r="A33" s="14" t="s">
        <v>38</v>
      </c>
      <c r="B33" s="17" t="s">
        <v>184</v>
      </c>
      <c r="C33" s="9" t="s">
        <v>39</v>
      </c>
      <c r="D33" s="18"/>
      <c r="E33" s="18"/>
      <c r="F33" s="18">
        <v>-225.5</v>
      </c>
      <c r="G33" s="18"/>
      <c r="H33" s="18">
        <v>-1105.3</v>
      </c>
      <c r="I33" s="18"/>
      <c r="J33" s="18">
        <f t="shared" si="6"/>
        <v>-879.8</v>
      </c>
      <c r="K33" s="18"/>
    </row>
    <row r="34" spans="1:11" x14ac:dyDescent="0.2">
      <c r="A34" s="14" t="s">
        <v>40</v>
      </c>
      <c r="C34" s="9" t="s">
        <v>41</v>
      </c>
      <c r="D34" s="18">
        <v>972.1</v>
      </c>
      <c r="E34" s="18"/>
      <c r="F34" s="18">
        <v>972.1</v>
      </c>
      <c r="G34" s="18"/>
      <c r="H34" s="18">
        <v>861.2</v>
      </c>
      <c r="I34" s="18"/>
      <c r="J34" s="18">
        <f t="shared" si="6"/>
        <v>-110.89999999999998</v>
      </c>
      <c r="K34" s="18">
        <f t="shared" si="7"/>
        <v>88.59170867194733</v>
      </c>
    </row>
    <row r="35" spans="1:11" ht="25.5" x14ac:dyDescent="0.2">
      <c r="A35" s="14" t="s">
        <v>178</v>
      </c>
      <c r="B35" s="17" t="s">
        <v>177</v>
      </c>
      <c r="C35" s="9" t="s">
        <v>41</v>
      </c>
      <c r="D35" s="18">
        <v>777.9</v>
      </c>
      <c r="E35" s="18"/>
      <c r="F35" s="18">
        <v>777.9</v>
      </c>
      <c r="G35" s="18"/>
      <c r="H35" s="18">
        <v>723.8</v>
      </c>
      <c r="I35" s="18"/>
      <c r="J35" s="18">
        <f t="shared" si="6"/>
        <v>-54.100000000000023</v>
      </c>
      <c r="K35" s="18">
        <f t="shared" si="7"/>
        <v>93.045378583365462</v>
      </c>
    </row>
    <row r="36" spans="1:11" ht="25.5" x14ac:dyDescent="0.2">
      <c r="A36" s="14" t="s">
        <v>179</v>
      </c>
      <c r="B36" s="17" t="s">
        <v>176</v>
      </c>
      <c r="C36" s="9" t="s">
        <v>41</v>
      </c>
      <c r="D36" s="18">
        <v>194.2</v>
      </c>
      <c r="E36" s="18"/>
      <c r="F36" s="18">
        <v>194.21</v>
      </c>
      <c r="G36" s="18"/>
      <c r="H36" s="18">
        <v>138.1</v>
      </c>
      <c r="I36" s="18"/>
      <c r="J36" s="18">
        <f t="shared" si="6"/>
        <v>-56.110000000000014</v>
      </c>
      <c r="K36" s="18">
        <f t="shared" si="7"/>
        <v>71.108593790227076</v>
      </c>
    </row>
    <row r="37" spans="1:11" ht="25.5" x14ac:dyDescent="0.2">
      <c r="A37" s="13" t="s">
        <v>42</v>
      </c>
      <c r="B37" s="17"/>
      <c r="C37" s="9" t="s">
        <v>43</v>
      </c>
      <c r="D37" s="26">
        <v>700</v>
      </c>
      <c r="E37" s="26"/>
      <c r="F37" s="26">
        <v>700</v>
      </c>
      <c r="G37" s="26"/>
      <c r="H37" s="26">
        <v>676.8</v>
      </c>
      <c r="I37" s="26"/>
      <c r="J37" s="26">
        <f t="shared" si="6"/>
        <v>-23.200000000000045</v>
      </c>
      <c r="K37" s="26">
        <f t="shared" si="7"/>
        <v>96.685714285714269</v>
      </c>
    </row>
    <row r="38" spans="1:11" ht="38.25" x14ac:dyDescent="0.2">
      <c r="A38" s="14" t="s">
        <v>44</v>
      </c>
      <c r="B38" s="17" t="s">
        <v>185</v>
      </c>
      <c r="C38" s="9" t="s">
        <v>45</v>
      </c>
      <c r="D38" s="18">
        <v>700</v>
      </c>
      <c r="E38" s="18"/>
      <c r="F38" s="18">
        <v>700</v>
      </c>
      <c r="G38" s="18"/>
      <c r="H38" s="18">
        <v>676.8</v>
      </c>
      <c r="I38" s="18"/>
      <c r="J38" s="18">
        <f t="shared" si="6"/>
        <v>-23.200000000000045</v>
      </c>
      <c r="K38" s="18">
        <f t="shared" si="7"/>
        <v>96.685714285714269</v>
      </c>
    </row>
    <row r="39" spans="1:11" x14ac:dyDescent="0.2">
      <c r="A39" s="13" t="s">
        <v>46</v>
      </c>
      <c r="B39" s="17"/>
      <c r="C39" s="9" t="s">
        <v>47</v>
      </c>
      <c r="D39" s="26">
        <v>458</v>
      </c>
      <c r="E39" s="26"/>
      <c r="F39" s="26">
        <v>458</v>
      </c>
      <c r="G39" s="26"/>
      <c r="H39" s="26">
        <v>357.2</v>
      </c>
      <c r="I39" s="26"/>
      <c r="J39" s="26">
        <f t="shared" si="6"/>
        <v>-100.80000000000001</v>
      </c>
      <c r="K39" s="26">
        <f t="shared" si="7"/>
        <v>77.991266375545848</v>
      </c>
    </row>
    <row r="40" spans="1:11" x14ac:dyDescent="0.2">
      <c r="A40" s="14" t="s">
        <v>48</v>
      </c>
      <c r="B40" s="17" t="s">
        <v>141</v>
      </c>
      <c r="C40" s="9" t="s">
        <v>49</v>
      </c>
      <c r="D40" s="18">
        <v>458</v>
      </c>
      <c r="E40" s="18"/>
      <c r="F40" s="18">
        <v>458</v>
      </c>
      <c r="G40" s="18"/>
      <c r="H40" s="18">
        <v>357.2</v>
      </c>
      <c r="I40" s="18"/>
      <c r="J40" s="18">
        <f t="shared" si="6"/>
        <v>-100.80000000000001</v>
      </c>
      <c r="K40" s="18">
        <f t="shared" si="7"/>
        <v>77.991266375545848</v>
      </c>
    </row>
    <row r="41" spans="1:11" x14ac:dyDescent="0.2">
      <c r="A41" s="13" t="s">
        <v>50</v>
      </c>
      <c r="B41" s="17"/>
      <c r="C41" s="9" t="s">
        <v>51</v>
      </c>
      <c r="D41" s="26">
        <v>11886</v>
      </c>
      <c r="E41" s="26"/>
      <c r="F41" s="26">
        <v>14465.3</v>
      </c>
      <c r="G41" s="26"/>
      <c r="H41" s="26">
        <v>13520.5</v>
      </c>
      <c r="I41" s="26"/>
      <c r="J41" s="26">
        <f t="shared" si="6"/>
        <v>-944.79999999999927</v>
      </c>
      <c r="K41" s="26">
        <f t="shared" si="7"/>
        <v>93.468507393555626</v>
      </c>
    </row>
    <row r="42" spans="1:11" x14ac:dyDescent="0.2">
      <c r="A42" s="14" t="s">
        <v>52</v>
      </c>
      <c r="B42" s="17" t="s">
        <v>142</v>
      </c>
      <c r="C42" s="9" t="s">
        <v>53</v>
      </c>
      <c r="D42" s="18">
        <v>11886</v>
      </c>
      <c r="E42" s="18"/>
      <c r="F42" s="26">
        <v>14465.3</v>
      </c>
      <c r="G42" s="18"/>
      <c r="H42" s="26">
        <v>13520.5</v>
      </c>
      <c r="I42" s="18"/>
      <c r="J42" s="18">
        <f t="shared" si="6"/>
        <v>-944.79999999999927</v>
      </c>
      <c r="K42" s="18">
        <f t="shared" si="7"/>
        <v>93.468507393555626</v>
      </c>
    </row>
    <row r="43" spans="1:11" ht="25.5" x14ac:dyDescent="0.2">
      <c r="A43" s="12" t="s">
        <v>54</v>
      </c>
      <c r="B43" s="17"/>
      <c r="C43" s="11" t="s">
        <v>55</v>
      </c>
      <c r="D43" s="16">
        <v>50</v>
      </c>
      <c r="E43" s="16"/>
      <c r="F43" s="16">
        <f>SUM(F45+F47+F49)</f>
        <v>1640</v>
      </c>
      <c r="G43" s="16">
        <f t="shared" ref="G43:H43" si="9">SUM(G45+G47+G49)</f>
        <v>0</v>
      </c>
      <c r="H43" s="16">
        <f t="shared" si="9"/>
        <v>894.9</v>
      </c>
      <c r="I43" s="16"/>
      <c r="J43" s="16">
        <f t="shared" si="6"/>
        <v>-745.1</v>
      </c>
      <c r="K43" s="16">
        <f t="shared" si="7"/>
        <v>54.567073170731703</v>
      </c>
    </row>
    <row r="44" spans="1:11" x14ac:dyDescent="0.2">
      <c r="A44" s="13" t="s">
        <v>56</v>
      </c>
      <c r="B44" s="17"/>
      <c r="C44" s="9" t="s">
        <v>57</v>
      </c>
      <c r="D44" s="26">
        <v>50</v>
      </c>
      <c r="E44" s="26"/>
      <c r="F44" s="26">
        <v>250</v>
      </c>
      <c r="G44" s="26"/>
      <c r="H44" s="26">
        <v>122</v>
      </c>
      <c r="I44" s="26"/>
      <c r="J44" s="26">
        <f t="shared" si="6"/>
        <v>-128</v>
      </c>
      <c r="K44" s="26">
        <f t="shared" si="7"/>
        <v>48.8</v>
      </c>
    </row>
    <row r="45" spans="1:11" x14ac:dyDescent="0.2">
      <c r="A45" s="14" t="s">
        <v>56</v>
      </c>
      <c r="B45" s="17" t="s">
        <v>143</v>
      </c>
      <c r="C45" s="9" t="s">
        <v>58</v>
      </c>
      <c r="D45" s="18">
        <v>50</v>
      </c>
      <c r="E45" s="18"/>
      <c r="F45" s="18">
        <v>250</v>
      </c>
      <c r="G45" s="18"/>
      <c r="H45" s="18">
        <v>122</v>
      </c>
      <c r="I45" s="18"/>
      <c r="J45" s="18">
        <f t="shared" si="6"/>
        <v>-128</v>
      </c>
      <c r="K45" s="18">
        <f t="shared" si="7"/>
        <v>48.8</v>
      </c>
    </row>
    <row r="46" spans="1:11" x14ac:dyDescent="0.2">
      <c r="A46" s="13" t="s">
        <v>59</v>
      </c>
      <c r="B46" s="17"/>
      <c r="C46" s="9" t="s">
        <v>60</v>
      </c>
      <c r="D46" s="18"/>
      <c r="E46" s="18"/>
      <c r="F46" s="26">
        <v>340</v>
      </c>
      <c r="G46" s="26"/>
      <c r="H46" s="26">
        <v>172.9</v>
      </c>
      <c r="I46" s="26"/>
      <c r="J46" s="26">
        <f t="shared" si="6"/>
        <v>-167.1</v>
      </c>
      <c r="K46" s="26">
        <f t="shared" si="7"/>
        <v>50.852941176470587</v>
      </c>
    </row>
    <row r="47" spans="1:11" x14ac:dyDescent="0.2">
      <c r="A47" s="14" t="s">
        <v>59</v>
      </c>
      <c r="B47" s="17" t="s">
        <v>165</v>
      </c>
      <c r="C47" s="9" t="s">
        <v>61</v>
      </c>
      <c r="D47" s="18"/>
      <c r="E47" s="18"/>
      <c r="F47" s="18">
        <v>340</v>
      </c>
      <c r="G47" s="18"/>
      <c r="H47" s="18">
        <v>172.9</v>
      </c>
      <c r="I47" s="18"/>
      <c r="J47" s="18">
        <f t="shared" si="6"/>
        <v>-167.1</v>
      </c>
      <c r="K47" s="18">
        <f t="shared" si="7"/>
        <v>50.852941176470587</v>
      </c>
    </row>
    <row r="48" spans="1:11" x14ac:dyDescent="0.2">
      <c r="A48" s="13" t="s">
        <v>62</v>
      </c>
      <c r="B48" s="17"/>
      <c r="C48" s="9" t="s">
        <v>191</v>
      </c>
      <c r="D48" s="18"/>
      <c r="E48" s="18"/>
      <c r="F48" s="26">
        <v>1050</v>
      </c>
      <c r="G48" s="26"/>
      <c r="H48" s="26">
        <v>600</v>
      </c>
      <c r="I48" s="26"/>
      <c r="J48" s="26">
        <f t="shared" si="6"/>
        <v>-450</v>
      </c>
      <c r="K48" s="26">
        <f t="shared" si="7"/>
        <v>57.142857142857139</v>
      </c>
    </row>
    <row r="49" spans="1:11" x14ac:dyDescent="0.2">
      <c r="A49" s="14" t="s">
        <v>62</v>
      </c>
      <c r="B49" s="17" t="s">
        <v>166</v>
      </c>
      <c r="C49" s="9" t="s">
        <v>63</v>
      </c>
      <c r="D49" s="18"/>
      <c r="E49" s="18"/>
      <c r="F49" s="18">
        <v>1050</v>
      </c>
      <c r="G49" s="18"/>
      <c r="H49" s="18">
        <v>600</v>
      </c>
      <c r="I49" s="18"/>
      <c r="J49" s="18">
        <f t="shared" si="6"/>
        <v>-450</v>
      </c>
      <c r="K49" s="18">
        <f t="shared" si="7"/>
        <v>57.142857142857139</v>
      </c>
    </row>
    <row r="50" spans="1:11" x14ac:dyDescent="0.2">
      <c r="A50" s="12" t="s">
        <v>64</v>
      </c>
      <c r="B50" s="17"/>
      <c r="C50" s="11" t="s">
        <v>65</v>
      </c>
      <c r="D50" s="16"/>
      <c r="E50" s="16"/>
      <c r="F50" s="16">
        <v>9210.7999999999993</v>
      </c>
      <c r="G50" s="16"/>
      <c r="H50" s="16">
        <v>4866.5</v>
      </c>
      <c r="I50" s="16"/>
      <c r="J50" s="16">
        <f t="shared" si="6"/>
        <v>-4344.2999999999993</v>
      </c>
      <c r="K50" s="16">
        <f t="shared" si="7"/>
        <v>52.83471576844574</v>
      </c>
    </row>
    <row r="51" spans="1:11" ht="25.5" x14ac:dyDescent="0.2">
      <c r="A51" s="13" t="s">
        <v>66</v>
      </c>
      <c r="B51" s="17"/>
      <c r="C51" s="9" t="s">
        <v>67</v>
      </c>
      <c r="D51" s="18"/>
      <c r="E51" s="18"/>
      <c r="F51" s="18">
        <v>9210.9</v>
      </c>
      <c r="G51" s="18"/>
      <c r="H51" s="18">
        <v>4866.5</v>
      </c>
      <c r="I51" s="26"/>
      <c r="J51" s="26">
        <f t="shared" si="6"/>
        <v>-4344.3999999999996</v>
      </c>
      <c r="K51" s="26">
        <f t="shared" si="7"/>
        <v>52.834142157661034</v>
      </c>
    </row>
    <row r="52" spans="1:11" x14ac:dyDescent="0.2">
      <c r="A52" s="14" t="s">
        <v>68</v>
      </c>
      <c r="B52" s="17" t="s">
        <v>144</v>
      </c>
      <c r="C52" s="9" t="s">
        <v>69</v>
      </c>
      <c r="D52" s="18"/>
      <c r="E52" s="18"/>
      <c r="F52" s="18">
        <v>9210.9</v>
      </c>
      <c r="G52" s="18"/>
      <c r="H52" s="18">
        <v>4866.5</v>
      </c>
      <c r="I52" s="18"/>
      <c r="J52" s="18">
        <f t="shared" si="6"/>
        <v>-4344.3999999999996</v>
      </c>
      <c r="K52" s="18">
        <f t="shared" si="7"/>
        <v>52.834142157661034</v>
      </c>
    </row>
    <row r="53" spans="1:11" x14ac:dyDescent="0.2">
      <c r="A53" s="12" t="s">
        <v>70</v>
      </c>
      <c r="B53" s="17"/>
      <c r="C53" s="11" t="s">
        <v>71</v>
      </c>
      <c r="D53" s="16">
        <v>15670.6</v>
      </c>
      <c r="E53" s="16"/>
      <c r="F53" s="16">
        <f>SUM(F54+F57+F59)</f>
        <v>25843.4</v>
      </c>
      <c r="G53" s="16">
        <f t="shared" ref="G53:H53" si="10">SUM(G54+G57+G59)</f>
        <v>0</v>
      </c>
      <c r="H53" s="16">
        <f t="shared" si="10"/>
        <v>14980.2</v>
      </c>
      <c r="I53" s="16"/>
      <c r="J53" s="16">
        <f t="shared" si="6"/>
        <v>-10863.2</v>
      </c>
      <c r="K53" s="16">
        <f t="shared" si="7"/>
        <v>57.965283205770135</v>
      </c>
    </row>
    <row r="54" spans="1:11" x14ac:dyDescent="0.2">
      <c r="A54" s="13" t="s">
        <v>72</v>
      </c>
      <c r="B54" s="17"/>
      <c r="C54" s="9" t="s">
        <v>73</v>
      </c>
      <c r="D54" s="26">
        <v>5347.9</v>
      </c>
      <c r="E54" s="26"/>
      <c r="F54" s="26">
        <f>SUM(F55+F56)</f>
        <v>11408.7</v>
      </c>
      <c r="G54" s="26">
        <f t="shared" ref="G54:H54" si="11">SUM(G55+G56)</f>
        <v>0</v>
      </c>
      <c r="H54" s="26">
        <f t="shared" si="11"/>
        <v>5995.5</v>
      </c>
      <c r="I54" s="26"/>
      <c r="J54" s="26">
        <f>SUM(H54-F54)</f>
        <v>-5413.2000000000007</v>
      </c>
      <c r="K54" s="26">
        <f>SUM(H54/F54)*100</f>
        <v>52.551999789634216</v>
      </c>
    </row>
    <row r="55" spans="1:11" x14ac:dyDescent="0.2">
      <c r="A55" s="14" t="s">
        <v>74</v>
      </c>
      <c r="B55" s="17" t="s">
        <v>145</v>
      </c>
      <c r="C55" s="9" t="s">
        <v>75</v>
      </c>
      <c r="D55" s="18">
        <v>4597.8999999999996</v>
      </c>
      <c r="E55" s="18"/>
      <c r="F55" s="18">
        <v>10708.7</v>
      </c>
      <c r="G55" s="18"/>
      <c r="H55" s="18">
        <v>5910.4</v>
      </c>
      <c r="I55" s="18"/>
      <c r="J55" s="18">
        <f t="shared" si="6"/>
        <v>-4798.3000000000011</v>
      </c>
      <c r="K55" s="18">
        <f t="shared" si="7"/>
        <v>55.192507026996729</v>
      </c>
    </row>
    <row r="56" spans="1:11" x14ac:dyDescent="0.2">
      <c r="A56" s="14" t="s">
        <v>76</v>
      </c>
      <c r="B56" s="17" t="s">
        <v>146</v>
      </c>
      <c r="C56" s="9" t="s">
        <v>77</v>
      </c>
      <c r="D56" s="18">
        <v>750</v>
      </c>
      <c r="E56" s="18"/>
      <c r="F56" s="18">
        <v>700</v>
      </c>
      <c r="G56" s="18"/>
      <c r="H56" s="18">
        <v>85.1</v>
      </c>
      <c r="I56" s="18"/>
      <c r="J56" s="18">
        <f t="shared" si="6"/>
        <v>-614.9</v>
      </c>
      <c r="K56" s="18">
        <f t="shared" si="7"/>
        <v>12.157142857142857</v>
      </c>
    </row>
    <row r="57" spans="1:11" x14ac:dyDescent="0.2">
      <c r="A57" s="13" t="s">
        <v>78</v>
      </c>
      <c r="B57" s="17"/>
      <c r="C57" s="9" t="s">
        <v>79</v>
      </c>
      <c r="D57" s="26">
        <v>9522.7000000000007</v>
      </c>
      <c r="E57" s="26"/>
      <c r="F57" s="18">
        <v>13634.7</v>
      </c>
      <c r="G57" s="26"/>
      <c r="H57" s="26">
        <v>8235.7000000000007</v>
      </c>
      <c r="I57" s="26"/>
      <c r="J57" s="26">
        <f t="shared" si="6"/>
        <v>-5399</v>
      </c>
      <c r="K57" s="26">
        <f t="shared" si="7"/>
        <v>60.402502438630847</v>
      </c>
    </row>
    <row r="58" spans="1:11" x14ac:dyDescent="0.2">
      <c r="A58" s="14" t="s">
        <v>78</v>
      </c>
      <c r="B58" s="17" t="s">
        <v>147</v>
      </c>
      <c r="C58" s="9" t="s">
        <v>80</v>
      </c>
      <c r="D58" s="18">
        <v>9522.7000000000007</v>
      </c>
      <c r="E58" s="18"/>
      <c r="F58" s="18">
        <v>13634.7</v>
      </c>
      <c r="G58" s="18"/>
      <c r="H58" s="18">
        <v>8235.7000000000007</v>
      </c>
      <c r="I58" s="18"/>
      <c r="J58" s="18">
        <f t="shared" si="6"/>
        <v>-5399</v>
      </c>
      <c r="K58" s="18">
        <f t="shared" si="7"/>
        <v>60.402502438630847</v>
      </c>
    </row>
    <row r="59" spans="1:11" ht="25.5" x14ac:dyDescent="0.2">
      <c r="A59" s="13" t="s">
        <v>81</v>
      </c>
      <c r="B59" s="17"/>
      <c r="C59" s="9" t="s">
        <v>82</v>
      </c>
      <c r="D59" s="26">
        <v>800</v>
      </c>
      <c r="E59" s="26"/>
      <c r="F59" s="26">
        <v>800</v>
      </c>
      <c r="G59" s="26"/>
      <c r="H59" s="26">
        <v>749</v>
      </c>
      <c r="I59" s="26"/>
      <c r="J59" s="26">
        <f t="shared" si="6"/>
        <v>-51</v>
      </c>
      <c r="K59" s="26">
        <f t="shared" si="7"/>
        <v>93.625</v>
      </c>
    </row>
    <row r="60" spans="1:11" ht="25.5" x14ac:dyDescent="0.2">
      <c r="A60" s="14" t="s">
        <v>83</v>
      </c>
      <c r="B60" s="17" t="s">
        <v>148</v>
      </c>
      <c r="C60" s="9" t="s">
        <v>84</v>
      </c>
      <c r="D60" s="18">
        <v>800</v>
      </c>
      <c r="E60" s="18"/>
      <c r="F60" s="18">
        <v>800</v>
      </c>
      <c r="G60" s="18"/>
      <c r="H60" s="18">
        <v>749</v>
      </c>
      <c r="I60" s="18"/>
      <c r="J60" s="18">
        <f t="shared" si="6"/>
        <v>-51</v>
      </c>
      <c r="K60" s="18">
        <f t="shared" si="7"/>
        <v>93.625</v>
      </c>
    </row>
    <row r="61" spans="1:11" x14ac:dyDescent="0.2">
      <c r="A61" s="12" t="s">
        <v>85</v>
      </c>
      <c r="B61" s="17"/>
      <c r="C61" s="11" t="s">
        <v>86</v>
      </c>
      <c r="D61" s="16">
        <v>159143.79999999999</v>
      </c>
      <c r="E61" s="16"/>
      <c r="F61" s="16">
        <f>SUM(F62+F65+F68+F71+F73)</f>
        <v>178950.39999999999</v>
      </c>
      <c r="G61" s="16">
        <f t="shared" ref="G61:H61" si="12">SUM(G62+G65+G68+G71+G73)</f>
        <v>0</v>
      </c>
      <c r="H61" s="16">
        <f t="shared" si="12"/>
        <v>164106.29999999999</v>
      </c>
      <c r="I61" s="16"/>
      <c r="J61" s="16">
        <f t="shared" si="6"/>
        <v>-14844.100000000006</v>
      </c>
      <c r="K61" s="16">
        <f t="shared" si="7"/>
        <v>91.704908175673268</v>
      </c>
    </row>
    <row r="62" spans="1:11" x14ac:dyDescent="0.2">
      <c r="A62" s="13" t="s">
        <v>87</v>
      </c>
      <c r="B62" s="17"/>
      <c r="C62" s="9" t="s">
        <v>88</v>
      </c>
      <c r="D62" s="26">
        <v>7445.4</v>
      </c>
      <c r="E62" s="26"/>
      <c r="F62" s="26">
        <f>SUM(F63+F64)</f>
        <v>11130.3</v>
      </c>
      <c r="G62" s="26">
        <f t="shared" ref="G62:H62" si="13">SUM(G63+G64)</f>
        <v>0</v>
      </c>
      <c r="H62" s="26">
        <f t="shared" si="13"/>
        <v>9719.9</v>
      </c>
      <c r="I62" s="26"/>
      <c r="J62" s="26">
        <f t="shared" si="6"/>
        <v>-1410.3999999999996</v>
      </c>
      <c r="K62" s="26">
        <f t="shared" si="7"/>
        <v>87.328284053439702</v>
      </c>
    </row>
    <row r="63" spans="1:11" x14ac:dyDescent="0.2">
      <c r="A63" s="14" t="s">
        <v>89</v>
      </c>
      <c r="B63" s="17" t="s">
        <v>149</v>
      </c>
      <c r="C63" s="9" t="s">
        <v>90</v>
      </c>
      <c r="D63" s="18">
        <v>5594.8</v>
      </c>
      <c r="E63" s="18"/>
      <c r="F63" s="18">
        <v>8824.9</v>
      </c>
      <c r="G63" s="18"/>
      <c r="H63" s="18">
        <v>7629</v>
      </c>
      <c r="I63" s="18"/>
      <c r="J63" s="18">
        <f t="shared" si="6"/>
        <v>-1195.8999999999996</v>
      </c>
      <c r="K63" s="18">
        <f t="shared" si="7"/>
        <v>86.448571655202898</v>
      </c>
    </row>
    <row r="64" spans="1:11" x14ac:dyDescent="0.2">
      <c r="A64" s="14" t="s">
        <v>91</v>
      </c>
      <c r="B64" s="17" t="s">
        <v>150</v>
      </c>
      <c r="C64" s="9" t="s">
        <v>92</v>
      </c>
      <c r="D64" s="18">
        <v>1850.6</v>
      </c>
      <c r="E64" s="18"/>
      <c r="F64" s="18">
        <v>2305.4</v>
      </c>
      <c r="G64" s="18"/>
      <c r="H64" s="18">
        <v>2090.9</v>
      </c>
      <c r="I64" s="18"/>
      <c r="J64" s="18">
        <f t="shared" si="6"/>
        <v>-214.5</v>
      </c>
      <c r="K64" s="18">
        <f t="shared" si="7"/>
        <v>90.695757786067503</v>
      </c>
    </row>
    <row r="65" spans="1:11" x14ac:dyDescent="0.2">
      <c r="A65" s="13" t="s">
        <v>93</v>
      </c>
      <c r="B65" s="17"/>
      <c r="C65" s="9" t="s">
        <v>94</v>
      </c>
      <c r="D65" s="26">
        <v>138369.9</v>
      </c>
      <c r="E65" s="26"/>
      <c r="F65" s="26">
        <f>SUM(F66+F67)</f>
        <v>152973.70000000001</v>
      </c>
      <c r="G65" s="26">
        <f t="shared" ref="G65:H65" si="14">SUM(G66+G67)</f>
        <v>0</v>
      </c>
      <c r="H65" s="26">
        <f t="shared" si="14"/>
        <v>140513.20000000001</v>
      </c>
      <c r="I65" s="26"/>
      <c r="J65" s="26">
        <f t="shared" si="6"/>
        <v>-12460.5</v>
      </c>
      <c r="K65" s="26">
        <f t="shared" si="7"/>
        <v>91.854482175694258</v>
      </c>
    </row>
    <row r="66" spans="1:11" x14ac:dyDescent="0.2">
      <c r="A66" s="14" t="s">
        <v>95</v>
      </c>
      <c r="B66" s="17" t="s">
        <v>151</v>
      </c>
      <c r="C66" s="9" t="s">
        <v>96</v>
      </c>
      <c r="D66" s="18">
        <v>84041.5</v>
      </c>
      <c r="E66" s="18"/>
      <c r="F66" s="18">
        <v>98991.3</v>
      </c>
      <c r="G66" s="18"/>
      <c r="H66" s="18">
        <v>90824.1</v>
      </c>
      <c r="I66" s="18"/>
      <c r="J66" s="18">
        <f t="shared" si="6"/>
        <v>-8167.1999999999971</v>
      </c>
      <c r="K66" s="18">
        <f t="shared" si="7"/>
        <v>91.749577993217585</v>
      </c>
    </row>
    <row r="67" spans="1:11" x14ac:dyDescent="0.2">
      <c r="A67" s="14" t="s">
        <v>97</v>
      </c>
      <c r="B67" s="17" t="s">
        <v>152</v>
      </c>
      <c r="C67" s="9" t="s">
        <v>98</v>
      </c>
      <c r="D67" s="18">
        <v>54328.4</v>
      </c>
      <c r="E67" s="18"/>
      <c r="F67" s="18">
        <v>53982.400000000001</v>
      </c>
      <c r="G67" s="18"/>
      <c r="H67" s="18">
        <v>49689.1</v>
      </c>
      <c r="I67" s="18"/>
      <c r="J67" s="18">
        <f t="shared" si="6"/>
        <v>-4293.3000000000029</v>
      </c>
      <c r="K67" s="18">
        <f t="shared" si="7"/>
        <v>92.046852307418717</v>
      </c>
    </row>
    <row r="68" spans="1:11" x14ac:dyDescent="0.2">
      <c r="A68" s="13" t="s">
        <v>99</v>
      </c>
      <c r="B68" s="17"/>
      <c r="C68" s="9" t="s">
        <v>100</v>
      </c>
      <c r="D68" s="26">
        <f>SUM(D69+D70)</f>
        <v>9053.5</v>
      </c>
      <c r="E68" s="26">
        <f t="shared" ref="E68:H68" si="15">SUM(E69+E70)</f>
        <v>0</v>
      </c>
      <c r="F68" s="26">
        <f t="shared" si="15"/>
        <v>10520.8</v>
      </c>
      <c r="G68" s="26">
        <f t="shared" si="15"/>
        <v>0</v>
      </c>
      <c r="H68" s="26">
        <f t="shared" si="15"/>
        <v>9921.4</v>
      </c>
      <c r="I68" s="26"/>
      <c r="J68" s="26">
        <f t="shared" si="6"/>
        <v>-599.39999999999964</v>
      </c>
      <c r="K68" s="26">
        <f t="shared" si="7"/>
        <v>94.302714622462176</v>
      </c>
    </row>
    <row r="69" spans="1:11" x14ac:dyDescent="0.2">
      <c r="A69" s="14" t="s">
        <v>99</v>
      </c>
      <c r="B69" s="17" t="s">
        <v>153</v>
      </c>
      <c r="C69" s="9" t="s">
        <v>101</v>
      </c>
      <c r="D69" s="18">
        <v>8791.1</v>
      </c>
      <c r="E69" s="18"/>
      <c r="F69" s="18">
        <v>10099.5</v>
      </c>
      <c r="G69" s="18"/>
      <c r="H69" s="18">
        <v>9699.4</v>
      </c>
      <c r="I69" s="18"/>
      <c r="J69" s="18">
        <f t="shared" si="6"/>
        <v>-400.10000000000036</v>
      </c>
      <c r="K69" s="18">
        <f t="shared" si="7"/>
        <v>96.038417743452641</v>
      </c>
    </row>
    <row r="70" spans="1:11" x14ac:dyDescent="0.2">
      <c r="A70" s="14" t="s">
        <v>192</v>
      </c>
      <c r="B70" s="17" t="s">
        <v>175</v>
      </c>
      <c r="C70" s="9" t="s">
        <v>101</v>
      </c>
      <c r="D70" s="18">
        <v>262.39999999999998</v>
      </c>
      <c r="E70" s="18"/>
      <c r="F70" s="18">
        <v>421.3</v>
      </c>
      <c r="G70" s="18"/>
      <c r="H70" s="18">
        <v>222</v>
      </c>
      <c r="I70" s="18"/>
      <c r="J70" s="18">
        <f t="shared" si="6"/>
        <v>-199.3</v>
      </c>
      <c r="K70" s="18">
        <f t="shared" si="7"/>
        <v>52.694042250178022</v>
      </c>
    </row>
    <row r="71" spans="1:11" x14ac:dyDescent="0.2">
      <c r="A71" s="13" t="s">
        <v>102</v>
      </c>
      <c r="B71" s="17"/>
      <c r="C71" s="9" t="s">
        <v>103</v>
      </c>
      <c r="D71" s="26">
        <v>2375</v>
      </c>
      <c r="E71" s="26"/>
      <c r="F71" s="26">
        <v>2425</v>
      </c>
      <c r="G71" s="26"/>
      <c r="H71" s="18">
        <v>2229</v>
      </c>
      <c r="I71" s="26"/>
      <c r="J71" s="26">
        <f t="shared" si="6"/>
        <v>-196</v>
      </c>
      <c r="K71" s="26">
        <f t="shared" si="7"/>
        <v>91.917525773195877</v>
      </c>
    </row>
    <row r="72" spans="1:11" x14ac:dyDescent="0.2">
      <c r="A72" s="14" t="s">
        <v>102</v>
      </c>
      <c r="B72" s="17" t="s">
        <v>154</v>
      </c>
      <c r="C72" s="9" t="s">
        <v>104</v>
      </c>
      <c r="D72" s="18">
        <v>2375</v>
      </c>
      <c r="E72" s="18"/>
      <c r="F72" s="18">
        <v>2425</v>
      </c>
      <c r="G72" s="18"/>
      <c r="H72" s="18">
        <v>2229</v>
      </c>
      <c r="I72" s="18"/>
      <c r="J72" s="18">
        <f t="shared" si="6"/>
        <v>-196</v>
      </c>
      <c r="K72" s="18">
        <f t="shared" si="7"/>
        <v>91.917525773195877</v>
      </c>
    </row>
    <row r="73" spans="1:11" ht="25.5" x14ac:dyDescent="0.2">
      <c r="A73" s="13" t="s">
        <v>105</v>
      </c>
      <c r="B73" s="17"/>
      <c r="C73" s="9" t="s">
        <v>106</v>
      </c>
      <c r="D73" s="26">
        <v>1900</v>
      </c>
      <c r="E73" s="26"/>
      <c r="F73" s="26">
        <v>1900.6</v>
      </c>
      <c r="G73" s="26"/>
      <c r="H73" s="26">
        <v>1722.8</v>
      </c>
      <c r="I73" s="26"/>
      <c r="J73" s="26">
        <f t="shared" si="6"/>
        <v>-177.79999999999995</v>
      </c>
      <c r="K73" s="26">
        <f t="shared" si="7"/>
        <v>90.645059454908989</v>
      </c>
    </row>
    <row r="74" spans="1:11" x14ac:dyDescent="0.2">
      <c r="A74" s="14" t="s">
        <v>107</v>
      </c>
      <c r="B74" s="17" t="s">
        <v>155</v>
      </c>
      <c r="C74" s="9" t="s">
        <v>108</v>
      </c>
      <c r="D74" s="18">
        <v>1900</v>
      </c>
      <c r="E74" s="18"/>
      <c r="F74" s="26">
        <v>1900.6</v>
      </c>
      <c r="G74" s="26"/>
      <c r="H74" s="26">
        <v>1722.8</v>
      </c>
      <c r="I74" s="18"/>
      <c r="J74" s="18">
        <f t="shared" si="6"/>
        <v>-177.79999999999995</v>
      </c>
      <c r="K74" s="18">
        <f t="shared" si="7"/>
        <v>90.645059454908989</v>
      </c>
    </row>
    <row r="75" spans="1:11" x14ac:dyDescent="0.2">
      <c r="A75" s="12" t="s">
        <v>109</v>
      </c>
      <c r="B75" s="17"/>
      <c r="C75" s="11" t="s">
        <v>110</v>
      </c>
      <c r="D75" s="16">
        <v>28481.3</v>
      </c>
      <c r="E75" s="16"/>
      <c r="F75" s="16">
        <f>SUM(F76+F78+F80+F82+F84)</f>
        <v>28786.26</v>
      </c>
      <c r="G75" s="16">
        <f t="shared" ref="G75:H75" si="16">SUM(G76+G78+G80+G82+G84)</f>
        <v>0</v>
      </c>
      <c r="H75" s="16">
        <f t="shared" si="16"/>
        <v>24956.7</v>
      </c>
      <c r="I75" s="16"/>
      <c r="J75" s="16">
        <f t="shared" si="6"/>
        <v>-3829.5599999999977</v>
      </c>
      <c r="K75" s="16">
        <f t="shared" si="7"/>
        <v>86.69656982185252</v>
      </c>
    </row>
    <row r="76" spans="1:11" x14ac:dyDescent="0.2">
      <c r="A76" s="13" t="s">
        <v>111</v>
      </c>
      <c r="B76" s="17"/>
      <c r="C76" s="9" t="s">
        <v>112</v>
      </c>
      <c r="D76" s="26">
        <v>16162.7</v>
      </c>
      <c r="E76" s="26"/>
      <c r="F76" s="18">
        <v>16663.5</v>
      </c>
      <c r="G76" s="18"/>
      <c r="H76" s="18">
        <v>14484.1</v>
      </c>
      <c r="I76" s="26"/>
      <c r="J76" s="26">
        <f t="shared" si="6"/>
        <v>-2179.3999999999996</v>
      </c>
      <c r="K76" s="26">
        <f t="shared" si="7"/>
        <v>86.921115011852251</v>
      </c>
    </row>
    <row r="77" spans="1:11" x14ac:dyDescent="0.2">
      <c r="A77" s="14" t="s">
        <v>113</v>
      </c>
      <c r="B77" s="17" t="s">
        <v>156</v>
      </c>
      <c r="C77" s="9" t="s">
        <v>114</v>
      </c>
      <c r="D77" s="18">
        <v>16162.7</v>
      </c>
      <c r="E77" s="18"/>
      <c r="F77" s="18">
        <v>16663.5</v>
      </c>
      <c r="G77" s="18"/>
      <c r="H77" s="18">
        <v>14484.1</v>
      </c>
      <c r="I77" s="18"/>
      <c r="J77" s="18">
        <f t="shared" si="6"/>
        <v>-2179.3999999999996</v>
      </c>
      <c r="K77" s="18">
        <f t="shared" si="7"/>
        <v>86.921115011852251</v>
      </c>
    </row>
    <row r="78" spans="1:11" x14ac:dyDescent="0.2">
      <c r="A78" s="13" t="s">
        <v>115</v>
      </c>
      <c r="B78" s="17"/>
      <c r="C78" s="9" t="s">
        <v>116</v>
      </c>
      <c r="D78" s="26">
        <v>477.1</v>
      </c>
      <c r="E78" s="26"/>
      <c r="F78" s="26">
        <v>477.1</v>
      </c>
      <c r="G78" s="26"/>
      <c r="H78" s="26">
        <v>461.3</v>
      </c>
      <c r="I78" s="26"/>
      <c r="J78" s="26">
        <f t="shared" si="6"/>
        <v>-15.800000000000011</v>
      </c>
      <c r="K78" s="26">
        <f t="shared" si="7"/>
        <v>96.68832529867953</v>
      </c>
    </row>
    <row r="79" spans="1:11" x14ac:dyDescent="0.2">
      <c r="A79" s="14" t="s">
        <v>115</v>
      </c>
      <c r="B79" s="17" t="s">
        <v>157</v>
      </c>
      <c r="C79" s="9" t="s">
        <v>117</v>
      </c>
      <c r="D79" s="18">
        <v>477.1</v>
      </c>
      <c r="E79" s="18"/>
      <c r="F79" s="18">
        <v>477.1</v>
      </c>
      <c r="G79" s="18"/>
      <c r="H79" s="18">
        <v>461.3</v>
      </c>
      <c r="I79" s="18"/>
      <c r="J79" s="18">
        <f t="shared" si="6"/>
        <v>-15.800000000000011</v>
      </c>
      <c r="K79" s="18">
        <f t="shared" si="7"/>
        <v>96.68832529867953</v>
      </c>
    </row>
    <row r="80" spans="1:11" x14ac:dyDescent="0.2">
      <c r="A80" s="13" t="s">
        <v>118</v>
      </c>
      <c r="B80" s="17"/>
      <c r="C80" s="9" t="s">
        <v>119</v>
      </c>
      <c r="D80" s="18">
        <v>5153.5</v>
      </c>
      <c r="E80" s="18"/>
      <c r="F80" s="18">
        <v>6859.8</v>
      </c>
      <c r="G80" s="18"/>
      <c r="H80" s="18">
        <v>5794.5</v>
      </c>
      <c r="I80" s="26"/>
      <c r="J80" s="26">
        <f t="shared" si="6"/>
        <v>-1065.3000000000002</v>
      </c>
      <c r="K80" s="26">
        <f t="shared" si="7"/>
        <v>84.470392722819909</v>
      </c>
    </row>
    <row r="81" spans="1:11" x14ac:dyDescent="0.2">
      <c r="A81" s="14" t="s">
        <v>118</v>
      </c>
      <c r="B81" s="17" t="s">
        <v>158</v>
      </c>
      <c r="C81" s="9" t="s">
        <v>120</v>
      </c>
      <c r="D81" s="18">
        <v>5153.5</v>
      </c>
      <c r="E81" s="18"/>
      <c r="F81" s="18">
        <v>6859.8</v>
      </c>
      <c r="G81" s="18"/>
      <c r="H81" s="18">
        <v>5794.5</v>
      </c>
      <c r="I81" s="18"/>
      <c r="J81" s="18">
        <f t="shared" ref="J81:J88" si="17">SUM(H81-F81)</f>
        <v>-1065.3000000000002</v>
      </c>
      <c r="K81" s="18">
        <f t="shared" ref="K81:K88" si="18">SUM(H81/F81)*100</f>
        <v>84.470392722819909</v>
      </c>
    </row>
    <row r="82" spans="1:11" x14ac:dyDescent="0.2">
      <c r="A82" s="13" t="s">
        <v>121</v>
      </c>
      <c r="B82" s="17"/>
      <c r="C82" s="9" t="s">
        <v>122</v>
      </c>
      <c r="D82" s="26">
        <v>4160.8</v>
      </c>
      <c r="E82" s="26"/>
      <c r="F82" s="18">
        <v>2167.36</v>
      </c>
      <c r="G82" s="18"/>
      <c r="H82" s="18">
        <v>1881.3</v>
      </c>
      <c r="I82" s="26"/>
      <c r="J82" s="26">
        <f t="shared" si="17"/>
        <v>-286.06000000000017</v>
      </c>
      <c r="K82" s="26">
        <f t="shared" si="18"/>
        <v>86.801454303853532</v>
      </c>
    </row>
    <row r="83" spans="1:11" x14ac:dyDescent="0.2">
      <c r="A83" s="14" t="s">
        <v>121</v>
      </c>
      <c r="B83" s="17" t="s">
        <v>159</v>
      </c>
      <c r="C83" s="9" t="s">
        <v>123</v>
      </c>
      <c r="D83" s="18">
        <v>4160.8</v>
      </c>
      <c r="E83" s="18"/>
      <c r="F83" s="18">
        <v>2167.36</v>
      </c>
      <c r="G83" s="18"/>
      <c r="H83" s="18">
        <v>1881.3</v>
      </c>
      <c r="I83" s="18"/>
      <c r="J83" s="18">
        <f t="shared" si="17"/>
        <v>-286.06000000000017</v>
      </c>
      <c r="K83" s="18">
        <f t="shared" si="18"/>
        <v>86.801454303853532</v>
      </c>
    </row>
    <row r="84" spans="1:11" ht="25.5" x14ac:dyDescent="0.2">
      <c r="A84" s="13" t="s">
        <v>124</v>
      </c>
      <c r="B84" s="17"/>
      <c r="C84" s="9" t="s">
        <v>125</v>
      </c>
      <c r="D84" s="26">
        <v>2527.1999999999998</v>
      </c>
      <c r="E84" s="26"/>
      <c r="F84" s="26">
        <f>SUM(F85+F86)</f>
        <v>2618.5</v>
      </c>
      <c r="G84" s="26">
        <f t="shared" ref="G84:H84" si="19">SUM(G85+G86)</f>
        <v>0</v>
      </c>
      <c r="H84" s="26">
        <f t="shared" si="19"/>
        <v>2335.5</v>
      </c>
      <c r="I84" s="26"/>
      <c r="J84" s="26">
        <f t="shared" si="17"/>
        <v>-283</v>
      </c>
      <c r="K84" s="26">
        <f t="shared" si="18"/>
        <v>89.192285659728853</v>
      </c>
    </row>
    <row r="85" spans="1:11" x14ac:dyDescent="0.2">
      <c r="A85" s="14" t="s">
        <v>126</v>
      </c>
      <c r="B85" s="17" t="s">
        <v>160</v>
      </c>
      <c r="C85" s="9" t="s">
        <v>127</v>
      </c>
      <c r="D85" s="18">
        <v>1740</v>
      </c>
      <c r="E85" s="18"/>
      <c r="F85" s="18">
        <v>1741.3</v>
      </c>
      <c r="G85" s="18"/>
      <c r="H85" s="18">
        <v>1567.1</v>
      </c>
      <c r="I85" s="18"/>
      <c r="J85" s="18">
        <f t="shared" si="17"/>
        <v>-174.20000000000005</v>
      </c>
      <c r="K85" s="18">
        <f t="shared" si="18"/>
        <v>89.995980014931362</v>
      </c>
    </row>
    <row r="86" spans="1:11" x14ac:dyDescent="0.2">
      <c r="A86" s="14" t="s">
        <v>128</v>
      </c>
      <c r="B86" s="17"/>
      <c r="C86" s="9" t="s">
        <v>129</v>
      </c>
      <c r="D86" s="18">
        <f>SUM(D87+D88)</f>
        <v>787.2</v>
      </c>
      <c r="E86" s="18">
        <f t="shared" ref="E86:H86" si="20">SUM(E87+E88)</f>
        <v>0</v>
      </c>
      <c r="F86" s="18">
        <f t="shared" si="20"/>
        <v>877.2</v>
      </c>
      <c r="G86" s="18">
        <f t="shared" si="20"/>
        <v>0</v>
      </c>
      <c r="H86" s="18">
        <f t="shared" si="20"/>
        <v>768.4</v>
      </c>
      <c r="I86" s="18"/>
      <c r="J86" s="18">
        <f t="shared" si="17"/>
        <v>-108.80000000000007</v>
      </c>
      <c r="K86" s="18">
        <f t="shared" si="18"/>
        <v>87.596899224806194</v>
      </c>
    </row>
    <row r="87" spans="1:11" x14ac:dyDescent="0.2">
      <c r="A87" s="14" t="s">
        <v>180</v>
      </c>
      <c r="B87" s="17" t="s">
        <v>161</v>
      </c>
      <c r="C87" s="9"/>
      <c r="D87" s="18">
        <v>30</v>
      </c>
      <c r="E87" s="18"/>
      <c r="F87" s="18">
        <v>30</v>
      </c>
      <c r="G87" s="18"/>
      <c r="H87" s="18"/>
      <c r="I87" s="18"/>
      <c r="J87" s="18">
        <f t="shared" si="17"/>
        <v>-30</v>
      </c>
      <c r="K87" s="18"/>
    </row>
    <row r="88" spans="1:11" x14ac:dyDescent="0.2">
      <c r="A88" s="14" t="s">
        <v>181</v>
      </c>
      <c r="B88" s="17" t="s">
        <v>182</v>
      </c>
      <c r="C88" s="9"/>
      <c r="D88" s="18">
        <v>757.2</v>
      </c>
      <c r="E88" s="18"/>
      <c r="F88" s="18">
        <v>847.2</v>
      </c>
      <c r="G88" s="18"/>
      <c r="H88" s="18">
        <v>768.4</v>
      </c>
      <c r="I88" s="18"/>
      <c r="J88" s="18">
        <f t="shared" si="17"/>
        <v>-78.800000000000068</v>
      </c>
      <c r="K88" s="18">
        <f t="shared" si="18"/>
        <v>90.69877242681774</v>
      </c>
    </row>
    <row r="89" spans="1:11" x14ac:dyDescent="0.2">
      <c r="A89" s="27"/>
      <c r="B89" s="28"/>
      <c r="D89" s="29"/>
      <c r="E89" s="29"/>
      <c r="F89" s="29"/>
      <c r="G89" s="29"/>
      <c r="H89" s="29"/>
      <c r="I89" s="29"/>
      <c r="J89" s="29"/>
      <c r="K89" s="29"/>
    </row>
    <row r="90" spans="1:11" x14ac:dyDescent="0.2">
      <c r="A90" s="27"/>
      <c r="B90" s="28"/>
      <c r="D90" s="29"/>
      <c r="E90" s="29"/>
      <c r="F90" s="29"/>
      <c r="G90" s="29"/>
      <c r="H90" s="29"/>
      <c r="I90" s="29"/>
      <c r="J90" s="29"/>
      <c r="K90" s="29"/>
    </row>
    <row r="91" spans="1:11" x14ac:dyDescent="0.2">
      <c r="A91" s="27"/>
      <c r="B91" s="28"/>
      <c r="D91" s="29"/>
      <c r="E91" s="29"/>
      <c r="F91" s="29"/>
      <c r="G91" s="29"/>
      <c r="H91" s="29"/>
      <c r="I91" s="29"/>
      <c r="J91" s="29"/>
      <c r="K91" s="29"/>
    </row>
    <row r="95" spans="1:11" ht="15.75" x14ac:dyDescent="0.25">
      <c r="A95" s="22" t="s">
        <v>162</v>
      </c>
      <c r="B95" s="22"/>
      <c r="C95" s="23"/>
      <c r="D95" s="24" t="s">
        <v>163</v>
      </c>
      <c r="E95" s="23"/>
      <c r="F95" s="24"/>
    </row>
  </sheetData>
  <mergeCells count="9">
    <mergeCell ref="A6:K6"/>
    <mergeCell ref="A7:E7"/>
    <mergeCell ref="A8:A9"/>
    <mergeCell ref="C8:C9"/>
    <mergeCell ref="J8:K8"/>
    <mergeCell ref="F8:F9"/>
    <mergeCell ref="H8:H9"/>
    <mergeCell ref="D8:D9"/>
    <mergeCell ref="B8:B9"/>
  </mergeCells>
  <pageMargins left="0" right="0.15748031496062992" top="0.35433070866141736" bottom="0" header="0.15748031496062992" footer="0"/>
  <pageSetup paperSize="9" scale="96" fitToHeight="0" orientation="portrait" verticalDpi="0" r:id="rId1"/>
  <headerFooter>
    <oddHeader>&amp;RPag. &amp;P ( &amp;N 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form_fe-013_9087</vt:lpstr>
      <vt:lpstr>'form_fe-013_9087'!Imprimare_titluri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User</cp:lastModifiedBy>
  <cp:lastPrinted>2019-02-26T05:44:22Z</cp:lastPrinted>
  <dcterms:created xsi:type="dcterms:W3CDTF">2018-09-13T08:10:16Z</dcterms:created>
  <dcterms:modified xsi:type="dcterms:W3CDTF">2019-04-09T13:53:23Z</dcterms:modified>
</cp:coreProperties>
</file>