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Desktop\ELENA secretar\ȘEDINȚE 2019\ședința nr.01 din 03.2019\DECIZII APROBATE\"/>
    </mc:Choice>
  </mc:AlternateContent>
  <xr:revisionPtr revIDLastSave="0" documentId="8_{264334C1-7073-450D-A89D-3B1000BE407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E36" i="1"/>
  <c r="F36" i="1" s="1"/>
  <c r="I42" i="1"/>
  <c r="D36" i="1"/>
  <c r="I41" i="1"/>
  <c r="G41" i="1"/>
  <c r="J37" i="1"/>
  <c r="J38" i="1"/>
  <c r="J39" i="1"/>
  <c r="J40" i="1"/>
  <c r="J43" i="1"/>
  <c r="J45" i="1"/>
  <c r="J46" i="1"/>
  <c r="J47" i="1"/>
  <c r="F38" i="1"/>
  <c r="F39" i="1"/>
  <c r="F40" i="1"/>
  <c r="I37" i="1"/>
  <c r="I38" i="1"/>
  <c r="I39" i="1"/>
  <c r="I40" i="1"/>
  <c r="I43" i="1"/>
  <c r="I44" i="1"/>
  <c r="I45" i="1"/>
  <c r="I46" i="1"/>
  <c r="I47" i="1"/>
  <c r="J34" i="1"/>
  <c r="I31" i="1"/>
  <c r="J28" i="1"/>
  <c r="J32" i="1"/>
  <c r="J27" i="1"/>
  <c r="J25" i="1"/>
  <c r="J24" i="1"/>
  <c r="J23" i="1"/>
  <c r="J19" i="1"/>
  <c r="F19" i="1"/>
  <c r="J20" i="1"/>
  <c r="J21" i="1"/>
  <c r="J15" i="1"/>
  <c r="J14" i="1"/>
  <c r="F14" i="1"/>
  <c r="J11" i="1"/>
  <c r="J10" i="1"/>
  <c r="G10" i="1"/>
  <c r="I11" i="1"/>
  <c r="I12" i="1"/>
  <c r="I13" i="1"/>
  <c r="I14" i="1"/>
  <c r="I15" i="1"/>
  <c r="I16" i="1"/>
  <c r="I17" i="1"/>
  <c r="I18" i="1"/>
  <c r="I21" i="1"/>
  <c r="I23" i="1"/>
  <c r="I24" i="1"/>
  <c r="I25" i="1"/>
  <c r="I26" i="1"/>
  <c r="I27" i="1"/>
  <c r="I28" i="1"/>
  <c r="I29" i="1"/>
  <c r="I30" i="1"/>
  <c r="I32" i="1"/>
  <c r="I33" i="1"/>
  <c r="I34" i="1"/>
  <c r="I10" i="1"/>
  <c r="G11" i="1"/>
  <c r="G14" i="1"/>
  <c r="G15" i="1"/>
  <c r="G23" i="1"/>
  <c r="G24" i="1"/>
  <c r="G25" i="1"/>
  <c r="G30" i="1"/>
  <c r="G32" i="1"/>
  <c r="G33" i="1"/>
  <c r="G37" i="1"/>
  <c r="G38" i="1"/>
  <c r="G39" i="1"/>
  <c r="G40" i="1"/>
  <c r="G43" i="1"/>
  <c r="G45" i="1"/>
  <c r="G46" i="1"/>
  <c r="G47" i="1"/>
  <c r="F11" i="1"/>
  <c r="F12" i="1"/>
  <c r="F13" i="1"/>
  <c r="F15" i="1"/>
  <c r="F16" i="1"/>
  <c r="F20" i="1"/>
  <c r="F21" i="1"/>
  <c r="F22" i="1"/>
  <c r="F23" i="1"/>
  <c r="F24" i="1"/>
  <c r="F25" i="1"/>
  <c r="F29" i="1"/>
  <c r="F32" i="1"/>
  <c r="F33" i="1"/>
  <c r="F34" i="1"/>
  <c r="F10" i="1"/>
  <c r="J36" i="1" l="1"/>
  <c r="G36" i="1"/>
  <c r="E48" i="1"/>
  <c r="J48" i="1" s="1"/>
  <c r="D48" i="1"/>
  <c r="H48" i="1"/>
  <c r="I36" i="1"/>
  <c r="C36" i="1"/>
  <c r="F48" i="1" l="1"/>
  <c r="I48" i="1"/>
  <c r="G48" i="1"/>
</calcChain>
</file>

<file path=xl/sharedStrings.xml><?xml version="1.0" encoding="utf-8"?>
<sst xmlns="http://schemas.openxmlformats.org/spreadsheetml/2006/main" count="91" uniqueCount="85">
  <si>
    <t>(mii lei)</t>
  </si>
  <si>
    <t>Denumirea</t>
  </si>
  <si>
    <t>Executat fata de precizat</t>
  </si>
  <si>
    <t>Impozit pe venitul retinut din salariu</t>
  </si>
  <si>
    <t>Impozitul pe venitul persoanelor fizice spre plata/achitat</t>
  </si>
  <si>
    <t>Impozit pe venitul aferent operatiunilor de predare in posesie si/sau folosinta a proprietatii imobiliare</t>
  </si>
  <si>
    <t>Taxa pentru apa</t>
  </si>
  <si>
    <t>Taxa pentru lemnul eliberat pe picior</t>
  </si>
  <si>
    <t>Granturi curente primite de la guvernele altor state pentru sustinerea bugetului local de nivelul 2</t>
  </si>
  <si>
    <t>Taxa de inregistrare a asociatiilor obstesti si a mijloacelor mass-media incasata in bugetul local de nivelul 2</t>
  </si>
  <si>
    <t>Plata pentru certificatele de urbanism si autorizarile de construire sau desfiintare in bugetul local de nivelul 2</t>
  </si>
  <si>
    <t>Incasari de la vinzarea averii si valutei confiscate incasate in bugetul local de nivelul II</t>
  </si>
  <si>
    <t>Taxa la cumpararea valutei straine de catre persoanele fizice in casele de schimb valutar</t>
  </si>
  <si>
    <t>Incasari de la prestarea serviciilor cu plata</t>
  </si>
  <si>
    <t>Plata pentru locatiunea bunurilor patrimoniului public</t>
  </si>
  <si>
    <t>Amenzi si sanctiuni contraventionale incasate in bugetul local de nivelul 2</t>
  </si>
  <si>
    <t>Amenzi aplicate de sectiile de supraveghere si control ale traficului rutier</t>
  </si>
  <si>
    <t>Amenzi aplicate de subdiviziunile Inspectoratului General al Politiei pentru incalcarea traficului rutier constatate cu ajutorul mijloacelor foto-video, incasate in bugetul local de nivelul II</t>
  </si>
  <si>
    <t>Donatii voluntare pentru cheltuieli curente din surse interne pentru institutiile bugetare</t>
  </si>
  <si>
    <t>Alte venituri incasate in bugetele locale de nivelul 2</t>
  </si>
  <si>
    <t>Transferuri curente primite cu destinatie speciala  intre bugetul de stat si bugetele locale de nivelul II pentru asigurarea si asistenta sociala</t>
  </si>
  <si>
    <t>Transferuri curente primite cu destinatie speciala intre bugetul de stat si bugetele locale de nivelul II pentru scoli sportive</t>
  </si>
  <si>
    <t>Transferuri curente primite cu destinatie speciala intre bugetul de stat si bugetele locale de nivelul 2 pentru infrastructura drumurilor</t>
  </si>
  <si>
    <t>Transferuri curente primite cu destinatie generala intre bugetul de stat si bugetele locale de nivelul II</t>
  </si>
  <si>
    <t>Transferuri curente primite cu destinatie generala din fonul de compensare intre bugetul de stat si bugetele locale de nivelul II</t>
  </si>
  <si>
    <t>Alte transferuri curente primite cu destinatie generala intre bugetul de stat si bugetele locale de nivelul II</t>
  </si>
  <si>
    <t>Transferuri curente primite cu destinatie speciala intre institutiile bugetului de stat si institutiile bugetelor locale de nivelul 2</t>
  </si>
  <si>
    <t>_x000D_
cu 4DS     _x000D_
fara consolidarea</t>
  </si>
  <si>
    <t>111110</t>
  </si>
  <si>
    <t>111121</t>
  </si>
  <si>
    <t>111130</t>
  </si>
  <si>
    <t>113312</t>
  </si>
  <si>
    <t>114611</t>
  </si>
  <si>
    <t>114613</t>
  </si>
  <si>
    <t>131112</t>
  </si>
  <si>
    <t>142212</t>
  </si>
  <si>
    <t>142214</t>
  </si>
  <si>
    <t>142232</t>
  </si>
  <si>
    <t>142245</t>
  </si>
  <si>
    <t>142310</t>
  </si>
  <si>
    <t>142320</t>
  </si>
  <si>
    <t>143120</t>
  </si>
  <si>
    <t>143220</t>
  </si>
  <si>
    <t>143241</t>
  </si>
  <si>
    <t>144114</t>
  </si>
  <si>
    <t>145141</t>
  </si>
  <si>
    <t>191111</t>
  </si>
  <si>
    <t>191112</t>
  </si>
  <si>
    <t>191113</t>
  </si>
  <si>
    <t>191116</t>
  </si>
  <si>
    <t>191131</t>
  </si>
  <si>
    <t>191132</t>
  </si>
  <si>
    <t>191139</t>
  </si>
  <si>
    <t>191310</t>
  </si>
  <si>
    <t>Cod ECO</t>
  </si>
  <si>
    <t>Transferuri curente primite cu destinatie speciala  intre bugetul de stat si bugetele locale de nivelul II pentru invatamintul prescolar, primar, secundar general, special și complementar (extrascolar)</t>
  </si>
  <si>
    <t>Impozit privat</t>
  </si>
  <si>
    <t>Transferuri primite in cadrul BPN</t>
  </si>
  <si>
    <t>Secretarul Consiliului raional Hîncești</t>
  </si>
  <si>
    <t>Elena  MORARU TOMA</t>
  </si>
  <si>
    <t>la decizia Consiliului raional Hîncești</t>
  </si>
  <si>
    <t>Anexă nr.1</t>
  </si>
  <si>
    <t>in %</t>
  </si>
  <si>
    <t>devieri          (+ ; -)</t>
  </si>
  <si>
    <t>Donatii voluntare pentru cheltuieli capitale din surse interne pentru instituțiile bugetare</t>
  </si>
  <si>
    <t>&gt;200</t>
  </si>
  <si>
    <t>Taxa pentru extragerea mineralelor utile</t>
  </si>
  <si>
    <t>Defalcari de la profitul net al intreprinderilor de stat  in bugetul local de nivelul 2</t>
  </si>
  <si>
    <t>Alte amenzi si sanctiuni precuniare incasate in bugetul local de nivelul II</t>
  </si>
  <si>
    <t>devieri           (+ ; -)</t>
  </si>
  <si>
    <t>nr._______</t>
  </si>
  <si>
    <t>din ______________ 2019</t>
  </si>
  <si>
    <t>Informație privind executarea veniturilor bugetului raional Hîncști , anul 2018</t>
  </si>
  <si>
    <t xml:space="preserve">Aprobat </t>
  </si>
  <si>
    <t>Executat, anul 2017</t>
  </si>
  <si>
    <t>Executat anul 2018 fata  anul 2017</t>
  </si>
  <si>
    <t>5</t>
  </si>
  <si>
    <t>8</t>
  </si>
  <si>
    <t>Alte transferuri curente primite cu destinatie speciala intre bugetul de stat si bugetele locale de nivelul 2 pentru infrastructura drumurilor</t>
  </si>
  <si>
    <t xml:space="preserve">Transferuri capitale primite cu destinatie speciala intre bugetul de stat si bugetele locale de nivelul 2 </t>
  </si>
  <si>
    <t>Arenda terenurilor cu destinatie agricola incasata in bugetul local de nivelul II</t>
  </si>
  <si>
    <t>Donatii voluntare pentru cheltuielicurente din surse externe pentru institutiile bugetare</t>
  </si>
  <si>
    <t>Total general venituri</t>
  </si>
  <si>
    <t>Precizat</t>
  </si>
  <si>
    <t xml:space="preserve">Executat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</si>
</sst>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3" fillId="0" borderId="0" xfId="0" applyFont="1"/>
    <xf numFmtId="49" fontId="1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1" applyFont="1"/>
    <xf numFmtId="4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right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wrapText="1"/>
    </xf>
    <xf numFmtId="164" fontId="10" fillId="0" borderId="1" xfId="1" applyNumberFormat="1" applyFont="1" applyBorder="1"/>
    <xf numFmtId="164" fontId="9" fillId="0" borderId="1" xfId="1" applyNumberFormat="1" applyFont="1" applyBorder="1"/>
    <xf numFmtId="0" fontId="10" fillId="0" borderId="1" xfId="1" applyFont="1" applyBorder="1" applyAlignment="1">
      <alignment vertical="top" wrapText="1"/>
    </xf>
    <xf numFmtId="0" fontId="9" fillId="0" borderId="1" xfId="1" applyFont="1" applyBorder="1" applyAlignment="1">
      <alignment wrapText="1"/>
    </xf>
    <xf numFmtId="0" fontId="9" fillId="0" borderId="1" xfId="1" applyFont="1" applyBorder="1"/>
    <xf numFmtId="0" fontId="11" fillId="0" borderId="0" xfId="0" applyFont="1"/>
    <xf numFmtId="0" fontId="12" fillId="0" borderId="0" xfId="0" applyFont="1"/>
    <xf numFmtId="0" fontId="10" fillId="0" borderId="0" xfId="1" applyFont="1" applyAlignment="1">
      <alignment vertical="top" wrapText="1"/>
    </xf>
    <xf numFmtId="0" fontId="13" fillId="0" borderId="0" xfId="0" applyFont="1"/>
    <xf numFmtId="0" fontId="10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164" fontId="10" fillId="0" borderId="1" xfId="1" applyNumberFormat="1" applyFont="1" applyBorder="1" applyAlignment="1">
      <alignment horizontal="right"/>
    </xf>
    <xf numFmtId="4" fontId="1" fillId="0" borderId="1" xfId="1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center"/>
    </xf>
    <xf numFmtId="164" fontId="10" fillId="0" borderId="0" xfId="1" applyNumberFormat="1" applyFont="1"/>
    <xf numFmtId="164" fontId="10" fillId="0" borderId="0" xfId="1" applyNumberFormat="1" applyFont="1" applyAlignment="1">
      <alignment horizontal="right"/>
    </xf>
    <xf numFmtId="0" fontId="9" fillId="0" borderId="0" xfId="1" applyFont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 wrapText="1"/>
    </xf>
    <xf numFmtId="4" fontId="10" fillId="0" borderId="3" xfId="1" applyNumberFormat="1" applyFont="1" applyBorder="1" applyAlignment="1">
      <alignment horizontal="center" vertical="center" wrapText="1"/>
    </xf>
    <xf numFmtId="4" fontId="10" fillId="0" borderId="2" xfId="1" applyNumberFormat="1" applyFont="1" applyBorder="1" applyAlignment="1">
      <alignment horizontal="center" vertical="center" wrapText="1"/>
    </xf>
    <xf numFmtId="0" fontId="10" fillId="0" borderId="4" xfId="1" applyFont="1" applyBorder="1" applyAlignment="1">
      <alignment wrapText="1"/>
    </xf>
    <xf numFmtId="0" fontId="10" fillId="0" borderId="1" xfId="1" applyFont="1" applyBorder="1" applyAlignment="1">
      <alignment horizontal="center" vertical="center" wrapText="1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zoomScale="150" zoomScaleNormal="150" workbookViewId="0">
      <selection activeCell="H3" sqref="H3"/>
    </sheetView>
  </sheetViews>
  <sheetFormatPr defaultRowHeight="11.25" x14ac:dyDescent="0.2"/>
  <cols>
    <col min="1" max="1" width="60.5703125" style="1" customWidth="1"/>
    <col min="2" max="2" width="6.5703125" style="1" customWidth="1"/>
    <col min="3" max="3" width="7.7109375" style="1" customWidth="1"/>
    <col min="4" max="4" width="7.5703125" style="1" customWidth="1"/>
    <col min="5" max="5" width="7.42578125" style="1" customWidth="1"/>
    <col min="6" max="6" width="7.5703125" style="1" customWidth="1"/>
    <col min="7" max="7" width="7.28515625" style="1" customWidth="1"/>
    <col min="8" max="8" width="8.140625" style="1" customWidth="1"/>
    <col min="9" max="9" width="8.42578125" style="1" customWidth="1"/>
    <col min="10" max="10" width="8.5703125" style="1" customWidth="1"/>
    <col min="11" max="16384" width="9.140625" style="1"/>
  </cols>
  <sheetData>
    <row r="1" spans="1:13" ht="8.25" customHeight="1" x14ac:dyDescent="0.2">
      <c r="A1" s="21"/>
      <c r="B1" s="22"/>
      <c r="C1" s="22"/>
      <c r="D1" s="22"/>
      <c r="E1" s="22"/>
      <c r="F1" s="22"/>
      <c r="G1" s="22"/>
      <c r="H1" s="6"/>
      <c r="I1" s="4" t="s">
        <v>61</v>
      </c>
      <c r="J1" s="6"/>
    </row>
    <row r="2" spans="1:13" ht="9" customHeight="1" x14ac:dyDescent="0.2">
      <c r="A2" s="21"/>
      <c r="B2" s="22"/>
      <c r="C2" s="22"/>
      <c r="D2" s="22"/>
      <c r="E2" s="22"/>
      <c r="F2" s="22"/>
      <c r="G2" s="22"/>
      <c r="H2" s="6" t="s">
        <v>60</v>
      </c>
      <c r="I2" s="6"/>
      <c r="J2" s="6"/>
    </row>
    <row r="3" spans="1:13" ht="12.75" customHeight="1" x14ac:dyDescent="0.2">
      <c r="A3" s="21"/>
      <c r="B3" s="22"/>
      <c r="C3" s="22"/>
      <c r="D3" s="22"/>
      <c r="E3" s="22"/>
      <c r="F3" s="22"/>
      <c r="G3" s="22"/>
      <c r="H3" s="6" t="s">
        <v>70</v>
      </c>
      <c r="I3" s="6" t="s">
        <v>71</v>
      </c>
      <c r="J3" s="6"/>
    </row>
    <row r="4" spans="1:13" customFormat="1" ht="11.25" customHeight="1" x14ac:dyDescent="0.25">
      <c r="A4" s="7"/>
      <c r="B4" s="7"/>
      <c r="C4" s="8"/>
      <c r="D4" s="7"/>
      <c r="E4" s="7"/>
      <c r="F4" s="7"/>
      <c r="G4" s="7"/>
      <c r="H4" s="7"/>
      <c r="I4" s="7"/>
      <c r="J4" s="7"/>
    </row>
    <row r="5" spans="1:13" ht="11.25" customHeight="1" x14ac:dyDescent="0.2">
      <c r="A5" s="31" t="s">
        <v>72</v>
      </c>
      <c r="B5" s="31"/>
      <c r="C5" s="31"/>
      <c r="D5" s="31"/>
      <c r="E5" s="31"/>
      <c r="F5" s="31"/>
      <c r="G5" s="31"/>
      <c r="H5" s="31"/>
      <c r="I5" s="31"/>
      <c r="J5" s="31"/>
    </row>
    <row r="6" spans="1:13" ht="11.25" customHeight="1" x14ac:dyDescent="0.2">
      <c r="A6" s="35" t="s">
        <v>27</v>
      </c>
      <c r="B6" s="35"/>
      <c r="C6" s="35"/>
      <c r="D6" s="35"/>
      <c r="E6" s="9"/>
      <c r="F6" s="9"/>
      <c r="G6" s="9"/>
      <c r="H6" s="10"/>
      <c r="I6" s="10" t="s">
        <v>0</v>
      </c>
      <c r="J6" s="11"/>
    </row>
    <row r="7" spans="1:13" ht="37.5" customHeight="1" x14ac:dyDescent="0.2">
      <c r="A7" s="36" t="s">
        <v>1</v>
      </c>
      <c r="B7" s="36" t="s">
        <v>54</v>
      </c>
      <c r="C7" s="32" t="s">
        <v>73</v>
      </c>
      <c r="D7" s="32" t="s">
        <v>83</v>
      </c>
      <c r="E7" s="32" t="s">
        <v>84</v>
      </c>
      <c r="F7" s="33" t="s">
        <v>2</v>
      </c>
      <c r="G7" s="34"/>
      <c r="H7" s="32" t="s">
        <v>74</v>
      </c>
      <c r="I7" s="33" t="s">
        <v>75</v>
      </c>
      <c r="J7" s="34"/>
    </row>
    <row r="8" spans="1:13" ht="19.5" customHeight="1" x14ac:dyDescent="0.2">
      <c r="A8" s="36"/>
      <c r="B8" s="36"/>
      <c r="C8" s="32"/>
      <c r="D8" s="32"/>
      <c r="E8" s="32"/>
      <c r="F8" s="26" t="s">
        <v>69</v>
      </c>
      <c r="G8" s="12" t="s">
        <v>62</v>
      </c>
      <c r="H8" s="32"/>
      <c r="I8" s="26" t="s">
        <v>63</v>
      </c>
      <c r="J8" s="12" t="s">
        <v>62</v>
      </c>
    </row>
    <row r="9" spans="1:13" x14ac:dyDescent="0.2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1:13" ht="14.25" customHeight="1" x14ac:dyDescent="0.2">
      <c r="A10" s="13" t="s">
        <v>3</v>
      </c>
      <c r="B10" s="23" t="s">
        <v>28</v>
      </c>
      <c r="C10" s="14">
        <v>8913.5</v>
      </c>
      <c r="D10" s="14">
        <v>8913.5</v>
      </c>
      <c r="E10" s="14">
        <v>10690.8</v>
      </c>
      <c r="F10" s="14">
        <f>SUM(E10-D10)</f>
        <v>1777.2999999999993</v>
      </c>
      <c r="G10" s="14">
        <f>SUM(E10/D10)*100</f>
        <v>119.93941773714027</v>
      </c>
      <c r="H10" s="14">
        <v>9157.6</v>
      </c>
      <c r="I10" s="14">
        <f>SUM(E10-H10)</f>
        <v>1533.1999999999989</v>
      </c>
      <c r="J10" s="14">
        <f>SUM(E10/H10)*100</f>
        <v>116.74237791561106</v>
      </c>
    </row>
    <row r="11" spans="1:13" ht="14.25" customHeight="1" x14ac:dyDescent="0.2">
      <c r="A11" s="13" t="s">
        <v>4</v>
      </c>
      <c r="B11" s="23" t="s">
        <v>29</v>
      </c>
      <c r="C11" s="14"/>
      <c r="D11" s="14">
        <v>570</v>
      </c>
      <c r="E11" s="14">
        <v>616.4</v>
      </c>
      <c r="F11" s="14">
        <f t="shared" ref="F11:F36" si="0">SUM(E11-D11)</f>
        <v>46.399999999999977</v>
      </c>
      <c r="G11" s="14">
        <f t="shared" ref="G11:G48" si="1">SUM(E11/D11)*100</f>
        <v>108.14035087719299</v>
      </c>
      <c r="H11" s="14">
        <v>504.2</v>
      </c>
      <c r="I11" s="14">
        <f t="shared" ref="I11:I48" si="2">SUM(E11-H11)</f>
        <v>112.19999999999999</v>
      </c>
      <c r="J11" s="14">
        <f>SUM(E11/H11)*100</f>
        <v>122.25307417691391</v>
      </c>
    </row>
    <row r="12" spans="1:13" ht="22.5" customHeight="1" x14ac:dyDescent="0.2">
      <c r="A12" s="16" t="s">
        <v>5</v>
      </c>
      <c r="B12" s="23" t="s">
        <v>30</v>
      </c>
      <c r="C12" s="14"/>
      <c r="D12" s="14"/>
      <c r="E12" s="14">
        <v>21.5</v>
      </c>
      <c r="F12" s="14">
        <f t="shared" si="0"/>
        <v>21.5</v>
      </c>
      <c r="G12" s="14"/>
      <c r="H12" s="14">
        <v>9</v>
      </c>
      <c r="I12" s="14">
        <f t="shared" si="2"/>
        <v>12.5</v>
      </c>
      <c r="J12" s="25" t="s">
        <v>65</v>
      </c>
      <c r="M12" s="30"/>
    </row>
    <row r="13" spans="1:13" ht="12" x14ac:dyDescent="0.2">
      <c r="A13" s="13" t="s">
        <v>56</v>
      </c>
      <c r="B13" s="23" t="s">
        <v>31</v>
      </c>
      <c r="C13" s="14"/>
      <c r="D13" s="14"/>
      <c r="E13" s="14">
        <v>12.2</v>
      </c>
      <c r="F13" s="14">
        <f t="shared" si="0"/>
        <v>12.2</v>
      </c>
      <c r="G13" s="14"/>
      <c r="H13" s="14">
        <v>3.1</v>
      </c>
      <c r="I13" s="14">
        <f t="shared" si="2"/>
        <v>9.1</v>
      </c>
      <c r="J13" s="25" t="s">
        <v>65</v>
      </c>
    </row>
    <row r="14" spans="1:13" ht="12" x14ac:dyDescent="0.2">
      <c r="A14" s="13" t="s">
        <v>6</v>
      </c>
      <c r="B14" s="23" t="s">
        <v>32</v>
      </c>
      <c r="C14" s="14">
        <v>65</v>
      </c>
      <c r="D14" s="14">
        <v>65</v>
      </c>
      <c r="E14" s="14">
        <v>99.6</v>
      </c>
      <c r="F14" s="14">
        <f t="shared" si="0"/>
        <v>34.599999999999994</v>
      </c>
      <c r="G14" s="14">
        <f t="shared" si="1"/>
        <v>153.23076923076923</v>
      </c>
      <c r="H14" s="14">
        <v>90.5</v>
      </c>
      <c r="I14" s="14">
        <f t="shared" si="2"/>
        <v>9.0999999999999943</v>
      </c>
      <c r="J14" s="14">
        <f t="shared" ref="J14:J48" si="3">SUM(E14/H14)*100</f>
        <v>110.05524861878453</v>
      </c>
    </row>
    <row r="15" spans="1:13" ht="12" x14ac:dyDescent="0.2">
      <c r="A15" s="13" t="s">
        <v>7</v>
      </c>
      <c r="B15" s="23" t="s">
        <v>33</v>
      </c>
      <c r="C15" s="14">
        <v>31</v>
      </c>
      <c r="D15" s="14">
        <v>31</v>
      </c>
      <c r="E15" s="14">
        <v>37.1</v>
      </c>
      <c r="F15" s="14">
        <f t="shared" si="0"/>
        <v>6.1000000000000014</v>
      </c>
      <c r="G15" s="14">
        <f t="shared" si="1"/>
        <v>119.6774193548387</v>
      </c>
      <c r="H15" s="14">
        <v>61.3</v>
      </c>
      <c r="I15" s="14">
        <f t="shared" si="2"/>
        <v>-24.199999999999996</v>
      </c>
      <c r="J15" s="14">
        <f t="shared" si="3"/>
        <v>60.52202283849919</v>
      </c>
    </row>
    <row r="16" spans="1:13" ht="12" x14ac:dyDescent="0.2">
      <c r="A16" s="13" t="s">
        <v>66</v>
      </c>
      <c r="B16" s="23">
        <v>114612</v>
      </c>
      <c r="C16" s="14"/>
      <c r="D16" s="14"/>
      <c r="E16" s="14">
        <v>4</v>
      </c>
      <c r="F16" s="14">
        <f t="shared" si="0"/>
        <v>4</v>
      </c>
      <c r="G16" s="14"/>
      <c r="H16" s="14">
        <v>0.3</v>
      </c>
      <c r="I16" s="14">
        <f t="shared" si="2"/>
        <v>3.7</v>
      </c>
      <c r="J16" s="25" t="s">
        <v>65</v>
      </c>
    </row>
    <row r="17" spans="1:10" ht="22.5" customHeight="1" x14ac:dyDescent="0.2">
      <c r="A17" s="13" t="s">
        <v>8</v>
      </c>
      <c r="B17" s="23" t="s">
        <v>34</v>
      </c>
      <c r="C17" s="14"/>
      <c r="D17" s="14"/>
      <c r="E17" s="14"/>
      <c r="F17" s="14"/>
      <c r="G17" s="14"/>
      <c r="H17" s="14">
        <v>59.1</v>
      </c>
      <c r="I17" s="14">
        <f t="shared" si="2"/>
        <v>-59.1</v>
      </c>
      <c r="J17" s="14"/>
    </row>
    <row r="18" spans="1:10" ht="14.25" customHeight="1" x14ac:dyDescent="0.2">
      <c r="A18" s="16" t="s">
        <v>67</v>
      </c>
      <c r="B18" s="23">
        <v>141232</v>
      </c>
      <c r="C18" s="14"/>
      <c r="D18" s="14"/>
      <c r="E18" s="14"/>
      <c r="F18" s="14"/>
      <c r="G18" s="14"/>
      <c r="H18" s="14">
        <v>0.5</v>
      </c>
      <c r="I18" s="14">
        <f t="shared" si="2"/>
        <v>-0.5</v>
      </c>
      <c r="J18" s="14"/>
    </row>
    <row r="19" spans="1:10" ht="15.75" customHeight="1" x14ac:dyDescent="0.2">
      <c r="A19" s="16" t="s">
        <v>80</v>
      </c>
      <c r="B19" s="23">
        <v>141521</v>
      </c>
      <c r="C19" s="14"/>
      <c r="D19" s="14"/>
      <c r="E19" s="14">
        <v>5.6</v>
      </c>
      <c r="F19" s="14">
        <f t="shared" si="0"/>
        <v>5.6</v>
      </c>
      <c r="G19" s="14"/>
      <c r="H19" s="14">
        <v>5.6</v>
      </c>
      <c r="I19" s="14"/>
      <c r="J19" s="14">
        <f t="shared" si="3"/>
        <v>100</v>
      </c>
    </row>
    <row r="20" spans="1:10" ht="23.25" customHeight="1" x14ac:dyDescent="0.2">
      <c r="A20" s="13" t="s">
        <v>9</v>
      </c>
      <c r="B20" s="23" t="s">
        <v>35</v>
      </c>
      <c r="C20" s="14"/>
      <c r="D20" s="14"/>
      <c r="E20" s="14">
        <v>0.2</v>
      </c>
      <c r="F20" s="14">
        <f t="shared" si="0"/>
        <v>0.2</v>
      </c>
      <c r="G20" s="14"/>
      <c r="H20" s="14">
        <v>0.2</v>
      </c>
      <c r="I20" s="14"/>
      <c r="J20" s="14">
        <f t="shared" si="3"/>
        <v>100</v>
      </c>
    </row>
    <row r="21" spans="1:10" ht="24.75" customHeight="1" x14ac:dyDescent="0.2">
      <c r="A21" s="13" t="s">
        <v>10</v>
      </c>
      <c r="B21" s="23" t="s">
        <v>36</v>
      </c>
      <c r="C21" s="14"/>
      <c r="D21" s="14"/>
      <c r="E21" s="14">
        <v>0.1</v>
      </c>
      <c r="F21" s="14">
        <f t="shared" si="0"/>
        <v>0.1</v>
      </c>
      <c r="G21" s="14"/>
      <c r="H21" s="14">
        <v>1</v>
      </c>
      <c r="I21" s="14">
        <f t="shared" si="2"/>
        <v>-0.9</v>
      </c>
      <c r="J21" s="14">
        <f t="shared" si="3"/>
        <v>10</v>
      </c>
    </row>
    <row r="22" spans="1:10" ht="12.75" customHeight="1" x14ac:dyDescent="0.2">
      <c r="A22" s="16" t="s">
        <v>11</v>
      </c>
      <c r="B22" s="23" t="s">
        <v>37</v>
      </c>
      <c r="C22" s="14">
        <v>1</v>
      </c>
      <c r="D22" s="14">
        <v>1</v>
      </c>
      <c r="E22" s="14"/>
      <c r="F22" s="14">
        <f t="shared" si="0"/>
        <v>-1</v>
      </c>
      <c r="G22" s="14"/>
      <c r="H22" s="14"/>
      <c r="I22" s="14"/>
      <c r="J22" s="14"/>
    </row>
    <row r="23" spans="1:10" ht="24" customHeight="1" x14ac:dyDescent="0.2">
      <c r="A23" s="13" t="s">
        <v>12</v>
      </c>
      <c r="B23" s="23" t="s">
        <v>38</v>
      </c>
      <c r="C23" s="14">
        <v>150</v>
      </c>
      <c r="D23" s="14">
        <v>150</v>
      </c>
      <c r="E23" s="14">
        <v>178.7</v>
      </c>
      <c r="F23" s="14">
        <f t="shared" si="0"/>
        <v>28.699999999999989</v>
      </c>
      <c r="G23" s="14">
        <f t="shared" si="1"/>
        <v>119.13333333333334</v>
      </c>
      <c r="H23" s="14">
        <v>172.6</v>
      </c>
      <c r="I23" s="14">
        <f t="shared" si="2"/>
        <v>6.0999999999999943</v>
      </c>
      <c r="J23" s="14">
        <f t="shared" si="3"/>
        <v>103.53418308227114</v>
      </c>
    </row>
    <row r="24" spans="1:10" ht="11.25" customHeight="1" x14ac:dyDescent="0.2">
      <c r="A24" s="13" t="s">
        <v>13</v>
      </c>
      <c r="B24" s="23" t="s">
        <v>39</v>
      </c>
      <c r="C24" s="14">
        <v>4043.6</v>
      </c>
      <c r="D24" s="14">
        <v>4440.05</v>
      </c>
      <c r="E24" s="14">
        <v>4020.5</v>
      </c>
      <c r="F24" s="14">
        <f t="shared" si="0"/>
        <v>-419.55000000000018</v>
      </c>
      <c r="G24" s="14">
        <f t="shared" si="1"/>
        <v>90.550782085787318</v>
      </c>
      <c r="H24" s="14">
        <v>3433.6</v>
      </c>
      <c r="I24" s="14">
        <f t="shared" si="2"/>
        <v>586.90000000000009</v>
      </c>
      <c r="J24" s="14">
        <f t="shared" si="3"/>
        <v>117.09284715750232</v>
      </c>
    </row>
    <row r="25" spans="1:10" ht="14.25" customHeight="1" x14ac:dyDescent="0.2">
      <c r="A25" s="13" t="s">
        <v>14</v>
      </c>
      <c r="B25" s="23" t="s">
        <v>40</v>
      </c>
      <c r="C25" s="14">
        <v>1785</v>
      </c>
      <c r="D25" s="14">
        <v>1924.3</v>
      </c>
      <c r="E25" s="14">
        <v>1672.4</v>
      </c>
      <c r="F25" s="14">
        <f t="shared" si="0"/>
        <v>-251.89999999999986</v>
      </c>
      <c r="G25" s="14">
        <f t="shared" si="1"/>
        <v>86.909525541755457</v>
      </c>
      <c r="H25" s="14">
        <v>1743.3</v>
      </c>
      <c r="I25" s="14">
        <f t="shared" si="2"/>
        <v>-70.899999999999864</v>
      </c>
      <c r="J25" s="14">
        <f t="shared" si="3"/>
        <v>95.933000630987223</v>
      </c>
    </row>
    <row r="26" spans="1:10" ht="12" x14ac:dyDescent="0.2">
      <c r="A26" s="13" t="s">
        <v>15</v>
      </c>
      <c r="B26" s="23" t="s">
        <v>41</v>
      </c>
      <c r="C26" s="14"/>
      <c r="D26" s="14"/>
      <c r="E26" s="14"/>
      <c r="F26" s="14"/>
      <c r="G26" s="14"/>
      <c r="H26" s="14">
        <v>51.7</v>
      </c>
      <c r="I26" s="14">
        <f t="shared" si="2"/>
        <v>-51.7</v>
      </c>
      <c r="J26" s="14"/>
    </row>
    <row r="27" spans="1:10" ht="12.75" customHeight="1" x14ac:dyDescent="0.2">
      <c r="A27" s="16" t="s">
        <v>16</v>
      </c>
      <c r="B27" s="23" t="s">
        <v>42</v>
      </c>
      <c r="C27" s="14">
        <v>30</v>
      </c>
      <c r="D27" s="14"/>
      <c r="E27" s="14">
        <v>1.6</v>
      </c>
      <c r="F27" s="14"/>
      <c r="G27" s="14"/>
      <c r="H27" s="14">
        <v>129.69999999999999</v>
      </c>
      <c r="I27" s="14">
        <f t="shared" si="2"/>
        <v>-128.1</v>
      </c>
      <c r="J27" s="14">
        <f t="shared" si="3"/>
        <v>1.2336160370084812</v>
      </c>
    </row>
    <row r="28" spans="1:10" ht="36" customHeight="1" x14ac:dyDescent="0.2">
      <c r="A28" s="13" t="s">
        <v>17</v>
      </c>
      <c r="B28" s="23" t="s">
        <v>43</v>
      </c>
      <c r="C28" s="14"/>
      <c r="D28" s="14"/>
      <c r="E28" s="14"/>
      <c r="F28" s="14"/>
      <c r="G28" s="14"/>
      <c r="H28" s="14">
        <v>0.6</v>
      </c>
      <c r="I28" s="14">
        <f t="shared" si="2"/>
        <v>-0.6</v>
      </c>
      <c r="J28" s="14">
        <f t="shared" si="3"/>
        <v>0</v>
      </c>
    </row>
    <row r="29" spans="1:10" ht="13.5" customHeight="1" x14ac:dyDescent="0.2">
      <c r="A29" s="16" t="s">
        <v>68</v>
      </c>
      <c r="B29" s="23">
        <v>143492</v>
      </c>
      <c r="C29" s="14"/>
      <c r="D29" s="14"/>
      <c r="E29" s="14">
        <v>0.2</v>
      </c>
      <c r="F29" s="14">
        <f t="shared" si="0"/>
        <v>0.2</v>
      </c>
      <c r="G29" s="14"/>
      <c r="H29" s="14"/>
      <c r="I29" s="14">
        <f t="shared" si="2"/>
        <v>0.2</v>
      </c>
      <c r="J29" s="14"/>
    </row>
    <row r="30" spans="1:10" ht="11.25" customHeight="1" x14ac:dyDescent="0.2">
      <c r="A30" s="13" t="s">
        <v>18</v>
      </c>
      <c r="B30" s="23" t="s">
        <v>44</v>
      </c>
      <c r="C30" s="14"/>
      <c r="D30" s="14">
        <v>60</v>
      </c>
      <c r="E30" s="14">
        <v>60</v>
      </c>
      <c r="F30" s="14"/>
      <c r="G30" s="14">
        <f t="shared" si="1"/>
        <v>100</v>
      </c>
      <c r="H30" s="14">
        <v>5.9</v>
      </c>
      <c r="I30" s="14">
        <f t="shared" si="2"/>
        <v>54.1</v>
      </c>
      <c r="J30" s="25" t="s">
        <v>65</v>
      </c>
    </row>
    <row r="31" spans="1:10" ht="11.25" customHeight="1" x14ac:dyDescent="0.2">
      <c r="A31" s="13" t="s">
        <v>81</v>
      </c>
      <c r="B31" s="23">
        <v>144124</v>
      </c>
      <c r="C31" s="14"/>
      <c r="D31" s="14"/>
      <c r="E31" s="14"/>
      <c r="F31" s="14"/>
      <c r="G31" s="14"/>
      <c r="H31" s="14">
        <v>40</v>
      </c>
      <c r="I31" s="14">
        <f t="shared" si="2"/>
        <v>-40</v>
      </c>
      <c r="J31" s="25"/>
    </row>
    <row r="32" spans="1:10" ht="12" customHeight="1" x14ac:dyDescent="0.2">
      <c r="A32" s="13" t="s">
        <v>64</v>
      </c>
      <c r="B32" s="23">
        <v>144214</v>
      </c>
      <c r="C32" s="14"/>
      <c r="D32" s="14">
        <v>999.2</v>
      </c>
      <c r="E32" s="14">
        <v>998.8</v>
      </c>
      <c r="F32" s="14">
        <f t="shared" si="0"/>
        <v>-0.40000000000009095</v>
      </c>
      <c r="G32" s="14">
        <f t="shared" si="1"/>
        <v>99.959967974379495</v>
      </c>
      <c r="H32" s="14">
        <v>69.099999999999994</v>
      </c>
      <c r="I32" s="14">
        <f t="shared" si="2"/>
        <v>929.69999999999993</v>
      </c>
      <c r="J32" s="14">
        <f t="shared" si="3"/>
        <v>1445.4413892908829</v>
      </c>
    </row>
    <row r="33" spans="1:10" ht="10.5" customHeight="1" x14ac:dyDescent="0.2">
      <c r="A33" s="13" t="s">
        <v>64</v>
      </c>
      <c r="B33" s="23">
        <v>144224</v>
      </c>
      <c r="C33" s="14"/>
      <c r="D33" s="14">
        <v>9532.1</v>
      </c>
      <c r="E33" s="14">
        <v>1302.5999999999999</v>
      </c>
      <c r="F33" s="14">
        <f t="shared" si="0"/>
        <v>-8229.5</v>
      </c>
      <c r="G33" s="14">
        <f t="shared" si="1"/>
        <v>13.665404265586806</v>
      </c>
      <c r="H33" s="14"/>
      <c r="I33" s="14">
        <f t="shared" si="2"/>
        <v>1302.5999999999999</v>
      </c>
      <c r="J33" s="14"/>
    </row>
    <row r="34" spans="1:10" ht="10.5" customHeight="1" x14ac:dyDescent="0.2">
      <c r="A34" s="13" t="s">
        <v>19</v>
      </c>
      <c r="B34" s="23" t="s">
        <v>45</v>
      </c>
      <c r="C34" s="14"/>
      <c r="D34" s="14"/>
      <c r="E34" s="14">
        <v>0.1</v>
      </c>
      <c r="F34" s="14">
        <f t="shared" si="0"/>
        <v>0.1</v>
      </c>
      <c r="G34" s="14"/>
      <c r="H34" s="14">
        <v>0.2</v>
      </c>
      <c r="I34" s="14">
        <f t="shared" si="2"/>
        <v>-0.1</v>
      </c>
      <c r="J34" s="14">
        <f t="shared" si="3"/>
        <v>50</v>
      </c>
    </row>
    <row r="35" spans="1:10" ht="10.5" customHeight="1" x14ac:dyDescent="0.2">
      <c r="A35" s="2">
        <v>1</v>
      </c>
      <c r="B35" s="3">
        <v>2</v>
      </c>
      <c r="C35" s="3">
        <v>3</v>
      </c>
      <c r="D35" s="3">
        <v>4</v>
      </c>
      <c r="E35" s="27" t="s">
        <v>76</v>
      </c>
      <c r="F35" s="28">
        <v>6</v>
      </c>
      <c r="G35" s="28">
        <v>7</v>
      </c>
      <c r="H35" s="27" t="s">
        <v>77</v>
      </c>
      <c r="I35" s="28">
        <v>9</v>
      </c>
      <c r="J35" s="28">
        <v>10</v>
      </c>
    </row>
    <row r="36" spans="1:10" s="5" customFormat="1" ht="16.5" customHeight="1" x14ac:dyDescent="0.2">
      <c r="A36" s="17" t="s">
        <v>57</v>
      </c>
      <c r="B36" s="24">
        <v>191</v>
      </c>
      <c r="C36" s="15">
        <f>C37+C38+C39+C40+C43+C44+C45+C46</f>
        <v>214216.3</v>
      </c>
      <c r="D36" s="15">
        <f>SUM(D37+D38+D39+D40+D41+D43+D44+D45+D46+D47)</f>
        <v>215675.79</v>
      </c>
      <c r="E36" s="15">
        <f>SUM(E37+E38+E39+E40+E41+E43+E44+E45+E46+E47)</f>
        <v>214582.19000000003</v>
      </c>
      <c r="F36" s="15">
        <f t="shared" si="0"/>
        <v>-1093.5999999999767</v>
      </c>
      <c r="G36" s="15">
        <f t="shared" si="1"/>
        <v>99.492942624668274</v>
      </c>
      <c r="H36" s="15">
        <f>SUM(H37+H38+H39+H40+H41+H42+H43+H44+H45+H46+H47)</f>
        <v>213228.90000000002</v>
      </c>
      <c r="I36" s="15">
        <f t="shared" si="2"/>
        <v>1353.2900000000081</v>
      </c>
      <c r="J36" s="15">
        <f t="shared" si="3"/>
        <v>100.63466537603487</v>
      </c>
    </row>
    <row r="37" spans="1:10" ht="36.75" customHeight="1" x14ac:dyDescent="0.2">
      <c r="A37" s="13" t="s">
        <v>55</v>
      </c>
      <c r="B37" s="23" t="s">
        <v>46</v>
      </c>
      <c r="C37" s="14">
        <v>152277.79999999999</v>
      </c>
      <c r="D37" s="14">
        <v>153210.9</v>
      </c>
      <c r="E37" s="14">
        <v>153210.9</v>
      </c>
      <c r="F37" s="14"/>
      <c r="G37" s="14">
        <f t="shared" si="1"/>
        <v>100</v>
      </c>
      <c r="H37" s="14">
        <v>146630.1</v>
      </c>
      <c r="I37" s="14">
        <f t="shared" si="2"/>
        <v>6580.7999999999884</v>
      </c>
      <c r="J37" s="14">
        <f t="shared" si="3"/>
        <v>104.48802803789945</v>
      </c>
    </row>
    <row r="38" spans="1:10" ht="23.25" customHeight="1" x14ac:dyDescent="0.2">
      <c r="A38" s="13" t="s">
        <v>20</v>
      </c>
      <c r="B38" s="23" t="s">
        <v>47</v>
      </c>
      <c r="C38" s="14">
        <v>5060.3999999999996</v>
      </c>
      <c r="D38" s="14">
        <v>5061.5</v>
      </c>
      <c r="E38" s="14">
        <v>4402.6000000000004</v>
      </c>
      <c r="F38" s="14">
        <f t="shared" ref="F38:F48" si="4">SUM(E38-D38)</f>
        <v>-658.89999999999964</v>
      </c>
      <c r="G38" s="14">
        <f t="shared" si="1"/>
        <v>86.982119924923452</v>
      </c>
      <c r="H38" s="14">
        <v>4531.5</v>
      </c>
      <c r="I38" s="14">
        <f t="shared" si="2"/>
        <v>-128.89999999999964</v>
      </c>
      <c r="J38" s="14">
        <f t="shared" si="3"/>
        <v>97.155467284563628</v>
      </c>
    </row>
    <row r="39" spans="1:10" ht="27" customHeight="1" x14ac:dyDescent="0.2">
      <c r="A39" s="13" t="s">
        <v>21</v>
      </c>
      <c r="B39" s="23" t="s">
        <v>48</v>
      </c>
      <c r="C39" s="14">
        <v>1876.1</v>
      </c>
      <c r="D39" s="14">
        <v>1878.9</v>
      </c>
      <c r="E39" s="14">
        <v>1724.5</v>
      </c>
      <c r="F39" s="14">
        <f t="shared" si="4"/>
        <v>-154.40000000000009</v>
      </c>
      <c r="G39" s="14">
        <f t="shared" si="1"/>
        <v>91.782425887487349</v>
      </c>
      <c r="H39" s="14">
        <v>1775.3</v>
      </c>
      <c r="I39" s="14">
        <f t="shared" si="2"/>
        <v>-50.799999999999955</v>
      </c>
      <c r="J39" s="14">
        <f t="shared" si="3"/>
        <v>97.1385118008224</v>
      </c>
    </row>
    <row r="40" spans="1:10" ht="24" x14ac:dyDescent="0.2">
      <c r="A40" s="13" t="s">
        <v>22</v>
      </c>
      <c r="B40" s="23" t="s">
        <v>49</v>
      </c>
      <c r="C40" s="14">
        <v>11886</v>
      </c>
      <c r="D40" s="14">
        <v>11886</v>
      </c>
      <c r="E40" s="14">
        <v>11605.7</v>
      </c>
      <c r="F40" s="14">
        <f t="shared" si="4"/>
        <v>-280.29999999999927</v>
      </c>
      <c r="G40" s="14">
        <f t="shared" si="1"/>
        <v>97.641763419148589</v>
      </c>
      <c r="H40" s="14">
        <v>9836.4</v>
      </c>
      <c r="I40" s="14">
        <f t="shared" si="2"/>
        <v>1769.3000000000011</v>
      </c>
      <c r="J40" s="14">
        <f t="shared" si="3"/>
        <v>117.9872717660933</v>
      </c>
    </row>
    <row r="41" spans="1:10" ht="24" x14ac:dyDescent="0.2">
      <c r="A41" s="13" t="s">
        <v>78</v>
      </c>
      <c r="B41" s="23">
        <v>191115</v>
      </c>
      <c r="C41" s="14"/>
      <c r="D41" s="14">
        <v>57.6</v>
      </c>
      <c r="E41" s="14">
        <v>57.6</v>
      </c>
      <c r="F41" s="14"/>
      <c r="G41" s="14">
        <f t="shared" si="1"/>
        <v>100</v>
      </c>
      <c r="H41" s="14"/>
      <c r="I41" s="14">
        <f t="shared" si="2"/>
        <v>57.6</v>
      </c>
      <c r="J41" s="14"/>
    </row>
    <row r="42" spans="1:10" ht="24" x14ac:dyDescent="0.2">
      <c r="A42" s="13" t="s">
        <v>79</v>
      </c>
      <c r="B42" s="23">
        <v>191120</v>
      </c>
      <c r="C42" s="14"/>
      <c r="D42" s="14"/>
      <c r="E42" s="14"/>
      <c r="F42" s="14"/>
      <c r="G42" s="14"/>
      <c r="H42" s="14">
        <v>4000</v>
      </c>
      <c r="I42" s="14">
        <f t="shared" si="2"/>
        <v>-4000</v>
      </c>
      <c r="J42" s="14"/>
    </row>
    <row r="43" spans="1:10" ht="23.25" customHeight="1" x14ac:dyDescent="0.2">
      <c r="A43" s="13" t="s">
        <v>23</v>
      </c>
      <c r="B43" s="23" t="s">
        <v>50</v>
      </c>
      <c r="C43" s="14">
        <v>40098.1</v>
      </c>
      <c r="D43" s="14">
        <v>40098.1</v>
      </c>
      <c r="E43" s="14">
        <v>40098.1</v>
      </c>
      <c r="F43" s="14"/>
      <c r="G43" s="14">
        <f t="shared" si="1"/>
        <v>100</v>
      </c>
      <c r="H43" s="14">
        <v>34181.5</v>
      </c>
      <c r="I43" s="14">
        <f t="shared" si="2"/>
        <v>5916.5999999999985</v>
      </c>
      <c r="J43" s="14">
        <f t="shared" si="3"/>
        <v>117.30936325205154</v>
      </c>
    </row>
    <row r="44" spans="1:10" ht="24" customHeight="1" x14ac:dyDescent="0.2">
      <c r="A44" s="13" t="s">
        <v>24</v>
      </c>
      <c r="B44" s="23" t="s">
        <v>51</v>
      </c>
      <c r="C44" s="14"/>
      <c r="D44" s="14"/>
      <c r="E44" s="14"/>
      <c r="F44" s="14"/>
      <c r="G44" s="14"/>
      <c r="H44" s="14">
        <v>8598</v>
      </c>
      <c r="I44" s="14">
        <f t="shared" si="2"/>
        <v>-8598</v>
      </c>
      <c r="J44" s="14"/>
    </row>
    <row r="45" spans="1:10" ht="24" x14ac:dyDescent="0.2">
      <c r="A45" s="13" t="s">
        <v>25</v>
      </c>
      <c r="B45" s="23" t="s">
        <v>52</v>
      </c>
      <c r="C45" s="14"/>
      <c r="D45" s="14">
        <v>859.1</v>
      </c>
      <c r="E45" s="14">
        <v>859.1</v>
      </c>
      <c r="F45" s="14"/>
      <c r="G45" s="14">
        <f t="shared" si="1"/>
        <v>100</v>
      </c>
      <c r="H45" s="14">
        <v>533.70000000000005</v>
      </c>
      <c r="I45" s="14">
        <f t="shared" si="2"/>
        <v>325.39999999999998</v>
      </c>
      <c r="J45" s="14">
        <f t="shared" si="3"/>
        <v>160.97058272437698</v>
      </c>
    </row>
    <row r="46" spans="1:10" ht="23.25" customHeight="1" x14ac:dyDescent="0.2">
      <c r="A46" s="13" t="s">
        <v>26</v>
      </c>
      <c r="B46" s="23" t="s">
        <v>53</v>
      </c>
      <c r="C46" s="14">
        <v>3017.9</v>
      </c>
      <c r="D46" s="14">
        <v>2503.9</v>
      </c>
      <c r="E46" s="14">
        <v>2503.9</v>
      </c>
      <c r="F46" s="14"/>
      <c r="G46" s="14">
        <f t="shared" si="1"/>
        <v>100</v>
      </c>
      <c r="H46" s="14">
        <v>3029.2</v>
      </c>
      <c r="I46" s="14">
        <f t="shared" si="2"/>
        <v>-525.29999999999973</v>
      </c>
      <c r="J46" s="14">
        <f t="shared" si="3"/>
        <v>82.658787798758766</v>
      </c>
    </row>
    <row r="47" spans="1:10" ht="24" customHeight="1" x14ac:dyDescent="0.2">
      <c r="A47" s="13" t="s">
        <v>26</v>
      </c>
      <c r="B47" s="23">
        <v>191320</v>
      </c>
      <c r="C47" s="14"/>
      <c r="D47" s="14">
        <v>119.79</v>
      </c>
      <c r="E47" s="14">
        <v>119.79</v>
      </c>
      <c r="F47" s="14"/>
      <c r="G47" s="14">
        <f t="shared" si="1"/>
        <v>100</v>
      </c>
      <c r="H47" s="14">
        <v>113.2</v>
      </c>
      <c r="I47" s="14">
        <f t="shared" si="2"/>
        <v>6.5900000000000034</v>
      </c>
      <c r="J47" s="14">
        <f t="shared" si="3"/>
        <v>105.82155477031803</v>
      </c>
    </row>
    <row r="48" spans="1:10" ht="12" x14ac:dyDescent="0.2">
      <c r="A48" s="17" t="s">
        <v>82</v>
      </c>
      <c r="B48" s="18"/>
      <c r="C48" s="15">
        <v>229235.4</v>
      </c>
      <c r="D48" s="15">
        <f>SUM(D10+D11+D12+D13+D14+D15+D16+D17+D18+D19+D20+D21+D22+D23+D24+D25+D26+D27+D28+D29+D30+D31+D32+D33+D34+D36)</f>
        <v>242361.94</v>
      </c>
      <c r="E48" s="15">
        <f>SUM(E10+E11+E12+E13+E14+E15+E16+E17+E18+E19+E20+E21+E22+E23+E24+E25+E26+E27+E28+E29+E30+E31+E32+E33+E34+E36)</f>
        <v>234304.59000000003</v>
      </c>
      <c r="F48" s="15">
        <f t="shared" si="4"/>
        <v>-8057.3499999999767</v>
      </c>
      <c r="G48" s="15">
        <f t="shared" si="1"/>
        <v>96.675488733915898</v>
      </c>
      <c r="H48" s="15">
        <f>SUM(H10+H11+H12+H13+H14+H15+H16+H17+H18+H19+H20+H21+H22+H23+H24+H25+H26+H27+H28+H29+H30+H31+H32+H33+H36)</f>
        <v>228767.80000000002</v>
      </c>
      <c r="I48" s="15">
        <f t="shared" si="2"/>
        <v>5536.7900000000081</v>
      </c>
      <c r="J48" s="15">
        <f t="shared" si="3"/>
        <v>102.42026631370325</v>
      </c>
    </row>
    <row r="49" spans="1:10" ht="12" x14ac:dyDescent="0.2">
      <c r="A49" s="7"/>
      <c r="B49" s="7"/>
      <c r="C49" s="7"/>
      <c r="D49" s="7"/>
      <c r="E49" s="7"/>
      <c r="F49" s="7"/>
      <c r="G49" s="29"/>
      <c r="H49" s="7"/>
      <c r="I49" s="7"/>
      <c r="J49" s="7"/>
    </row>
    <row r="50" spans="1:10" ht="12" x14ac:dyDescent="0.2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 x14ac:dyDescent="0.2">
      <c r="A51" s="20" t="s">
        <v>58</v>
      </c>
      <c r="B51" s="20"/>
      <c r="C51" s="20"/>
      <c r="D51" s="20"/>
      <c r="E51" s="20"/>
      <c r="F51" s="20" t="s">
        <v>59</v>
      </c>
      <c r="G51" s="20"/>
      <c r="H51" s="20"/>
      <c r="I51" s="19"/>
      <c r="J51" s="7"/>
    </row>
    <row r="52" spans="1:10" x14ac:dyDescent="0.2">
      <c r="A52" s="4"/>
      <c r="B52" s="4"/>
      <c r="C52" s="4"/>
      <c r="D52" s="4"/>
      <c r="E52" s="4"/>
      <c r="F52" s="4"/>
    </row>
    <row r="53" spans="1:10" x14ac:dyDescent="0.2">
      <c r="A53" s="5"/>
      <c r="B53" s="5"/>
      <c r="C53" s="5"/>
      <c r="D53" s="5"/>
      <c r="E53" s="5"/>
      <c r="F53" s="5"/>
    </row>
  </sheetData>
  <mergeCells count="10">
    <mergeCell ref="A5:J5"/>
    <mergeCell ref="H7:H8"/>
    <mergeCell ref="I7:J7"/>
    <mergeCell ref="A6:D6"/>
    <mergeCell ref="A7:A8"/>
    <mergeCell ref="B7:B8"/>
    <mergeCell ref="C7:C8"/>
    <mergeCell ref="D7:D8"/>
    <mergeCell ref="E7:E8"/>
    <mergeCell ref="F7:G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GErhaN</dc:creator>
  <cp:lastModifiedBy>User</cp:lastModifiedBy>
  <cp:lastPrinted>2019-04-09T13:51:08Z</cp:lastPrinted>
  <dcterms:created xsi:type="dcterms:W3CDTF">2017-06-16T05:07:01Z</dcterms:created>
  <dcterms:modified xsi:type="dcterms:W3CDTF">2019-04-09T13:53:08Z</dcterms:modified>
</cp:coreProperties>
</file>